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E01ACCA0-BB5F-4072-BA5D-921720555C34}" xr6:coauthVersionLast="47" xr6:coauthVersionMax="47" xr10:uidLastSave="{00000000-0000-0000-0000-000000000000}"/>
  <bookViews>
    <workbookView xWindow="-120" yWindow="-120" windowWidth="29040" windowHeight="15720" tabRatio="840" xr2:uid="{00000000-000D-0000-FFFF-FFFF00000000}"/>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2" l="1"/>
  <c r="M5" i="12"/>
  <c r="O11" i="12"/>
  <c r="M11" i="12"/>
  <c r="O12" i="12"/>
  <c r="M12" i="12"/>
  <c r="O6" i="12"/>
  <c r="P12" i="12" l="1"/>
  <c r="P11" i="12"/>
  <c r="P6" i="12"/>
  <c r="G6" i="3" l="1"/>
  <c r="G7" i="3"/>
  <c r="G8" i="3"/>
  <c r="G9" i="3"/>
  <c r="G10" i="3"/>
  <c r="G11" i="3"/>
  <c r="G12" i="3"/>
  <c r="G13" i="3"/>
  <c r="H14" i="6"/>
  <c r="H15" i="6"/>
  <c r="H16" i="6"/>
  <c r="H17" i="6"/>
  <c r="H18" i="6"/>
  <c r="H19" i="6"/>
  <c r="H20" i="6"/>
  <c r="H21" i="6"/>
  <c r="H22" i="6"/>
  <c r="O10" i="12"/>
  <c r="M10" i="12"/>
  <c r="A10" i="12"/>
  <c r="F10" i="12" s="1"/>
  <c r="G10" i="12" s="1"/>
  <c r="D4" i="9"/>
  <c r="D3" i="9"/>
  <c r="A4" i="12"/>
  <c r="F4" i="12" s="1"/>
  <c r="P10" i="12" l="1"/>
  <c r="U10" i="12" s="1"/>
  <c r="U11" i="12" s="1"/>
  <c r="U12" i="12" s="1"/>
  <c r="Y10" i="12" s="1"/>
  <c r="X10" i="12" s="1"/>
  <c r="B10" i="12"/>
  <c r="C10" i="12"/>
  <c r="H10" i="12"/>
  <c r="D4" i="12"/>
  <c r="E4" i="12" s="1"/>
  <c r="D10" i="12"/>
  <c r="E10" i="12" s="1"/>
  <c r="T10" i="12" s="1"/>
  <c r="T11" i="12" s="1"/>
  <c r="T12" i="12" s="1"/>
  <c r="G4" i="12"/>
  <c r="U4" i="12" s="1"/>
  <c r="U5" i="12" s="1"/>
  <c r="C4" i="12"/>
  <c r="B4" i="12"/>
  <c r="U6" i="12" l="1"/>
  <c r="Y4" i="12" s="1"/>
  <c r="X4" i="12" s="1"/>
  <c r="O5" i="12"/>
  <c r="O4" i="12"/>
  <c r="M4" i="12"/>
  <c r="P4" i="12" l="1"/>
  <c r="P5" i="12"/>
  <c r="T4" i="12"/>
  <c r="G3" i="7"/>
  <c r="G14" i="3"/>
  <c r="G15" i="3"/>
  <c r="G16" i="3"/>
  <c r="G17" i="3"/>
  <c r="G18" i="3"/>
  <c r="G19" i="3"/>
  <c r="G20" i="3"/>
  <c r="G21" i="3"/>
  <c r="G22" i="3"/>
  <c r="G23" i="3"/>
  <c r="G24" i="3"/>
  <c r="G25" i="3"/>
  <c r="G26" i="3"/>
  <c r="G27" i="3"/>
  <c r="G28" i="3"/>
  <c r="G29" i="3"/>
  <c r="G30" i="3"/>
  <c r="G31" i="3"/>
  <c r="G32" i="3"/>
  <c r="G33" i="3"/>
  <c r="G34" i="3"/>
  <c r="G35" i="3"/>
  <c r="T5" i="12" l="1"/>
  <c r="T6" i="12" s="1"/>
  <c r="G4" i="7"/>
  <c r="G5" i="7"/>
  <c r="G6" i="7"/>
  <c r="G7" i="7"/>
  <c r="G8" i="7"/>
  <c r="G9" i="7"/>
  <c r="G10" i="7"/>
  <c r="G11" i="7"/>
  <c r="G12" i="7"/>
  <c r="G13" i="7"/>
  <c r="G14" i="7"/>
  <c r="G15" i="7"/>
  <c r="G16" i="7"/>
  <c r="G17" i="7"/>
  <c r="H5" i="6"/>
  <c r="H6" i="6"/>
  <c r="H7" i="6"/>
  <c r="H8" i="6"/>
  <c r="H9" i="6"/>
  <c r="H10" i="6"/>
  <c r="H11" i="6"/>
  <c r="H12" i="6"/>
  <c r="H13" i="6"/>
  <c r="H3" i="6"/>
  <c r="H4" i="6"/>
  <c r="W4" i="12" l="1"/>
  <c r="V4" i="12" s="1"/>
  <c r="Z4" i="12" s="1"/>
  <c r="H4" i="12"/>
  <c r="W10" i="12"/>
  <c r="V10" i="12" s="1"/>
  <c r="Z10" i="12" s="1"/>
</calcChain>
</file>

<file path=xl/sharedStrings.xml><?xml version="1.0" encoding="utf-8"?>
<sst xmlns="http://schemas.openxmlformats.org/spreadsheetml/2006/main" count="935" uniqueCount="605">
  <si>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</si>
  <si>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</si>
  <si>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</si>
  <si>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</si>
  <si>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</si>
  <si>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</si>
  <si>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</si>
  <si>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</si>
  <si>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</si>
  <si>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</si>
  <si>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</si>
  <si>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</si>
  <si>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</si>
  <si>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</si>
  <si>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</si>
  <si>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</si>
  <si>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</si>
  <si>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</si>
  <si>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</si>
  <si>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</si>
  <si>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</si>
  <si>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</si>
  <si>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</si>
  <si>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</si>
  <si>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</si>
  <si>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</si>
  <si>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</si>
  <si>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</si>
  <si>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</si>
  <si>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</si>
  <si>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</si>
  <si>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</si>
  <si>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</si>
  <si>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</si>
  <si>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</si>
  <si>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</si>
  <si>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</si>
  <si>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</si>
  <si>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</si>
  <si>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</si>
  <si>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</si>
  <si>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</si>
  <si>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</si>
  <si>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</si>
  <si>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</si>
  <si>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</si>
  <si>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</si>
  <si>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</si>
  <si>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</si>
  <si>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</si>
  <si>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</si>
  <si>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</si>
  <si>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</si>
  <si>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</si>
  <si>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</si>
  <si>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</si>
  <si>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</si>
  <si>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</si>
  <si>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</si>
  <si>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</si>
  <si>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</si>
  <si>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</si>
  <si>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</si>
  <si>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</si>
  <si>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</si>
  <si>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</si>
  <si>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</si>
  <si>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</si>
  <si>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</si>
  <si>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</si>
  <si>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</si>
  <si>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</si>
  <si>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</si>
  <si>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</si>
  <si>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</si>
  <si>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</si>
  <si>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</si>
  <si>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</si>
  <si>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</si>
  <si>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</si>
  <si>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</si>
  <si>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</si>
  <si>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</si>
  <si>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</si>
  <si>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</si>
  <si>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</si>
  <si>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</si>
  <si>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</si>
  <si>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</si>
  <si>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</si>
  <si>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</si>
  <si>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</si>
  <si>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</si>
  <si>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</si>
  <si>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</si>
  <si>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</si>
  <si>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</si>
  <si>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</si>
  <si>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</si>
  <si>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</si>
  <si>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</si>
  <si>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</si>
  <si>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</si>
  <si>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</si>
  <si>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</si>
  <si>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</si>
  <si>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</si>
  <si>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</si>
  <si>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</si>
  <si>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</si>
  <si>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</si>
  <si>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</si>
  <si>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</si>
  <si>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</si>
  <si>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</si>
  <si>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</si>
  <si>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</si>
  <si>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</si>
  <si>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</si>
  <si>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</si>
  <si>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</si>
  <si>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</si>
  <si>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</si>
  <si>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</si>
  <si>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</si>
  <si>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</si>
  <si>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</si>
  <si>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</si>
  <si>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</si>
  <si>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</si>
  <si>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</si>
  <si>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</si>
  <si>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</si>
  <si>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</si>
  <si>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</si>
  <si>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PQRD</t>
  </si>
  <si>
    <t>Alta</t>
  </si>
  <si>
    <t>Activo crítico</t>
  </si>
  <si>
    <t>Correo electrónico institucional</t>
  </si>
  <si>
    <t>Usuario plataforma ORFEO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</si>
  <si>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</si>
  <si>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</si>
  <si>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</si>
  <si>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</si>
  <si>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</si>
  <si>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</si>
  <si>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</si>
  <si>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</si>
  <si>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</si>
  <si>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</si>
  <si>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3 días o menos</t>
  </si>
  <si>
    <t>Grave</t>
  </si>
  <si>
    <t>Amenaza</t>
  </si>
  <si>
    <t>Vulnerabilidad</t>
  </si>
  <si>
    <t>Riesgo</t>
  </si>
  <si>
    <t>Consecuencias</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</si>
  <si>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</si>
  <si>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</si>
  <si>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</si>
  <si>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</si>
  <si>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</si>
  <si>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</si>
  <si>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</si>
  <si>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</si>
  <si>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</si>
  <si>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</si>
  <si>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</si>
  <si>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</si>
  <si>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</si>
  <si>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</si>
  <si>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</si>
  <si>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</si>
  <si>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</si>
  <si>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</si>
  <si>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</si>
  <si>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</si>
  <si>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</si>
  <si>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</si>
  <si>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</si>
  <si>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</si>
  <si>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</si>
  <si>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</si>
  <si>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</si>
  <si>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</si>
  <si>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</si>
  <si>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</si>
  <si>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</si>
  <si>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</si>
  <si>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</si>
  <si>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</si>
  <si>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Circulares</t>
  </si>
  <si>
    <t>Informes</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</si>
  <si>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</si>
  <si>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</si>
  <si>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</si>
  <si>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Paso 3:</t>
  </si>
  <si>
    <t>Identificación criticidad para activos de apoyo tipo persona.</t>
  </si>
  <si>
    <t>Paso 4:</t>
  </si>
  <si>
    <t>Paso 5:</t>
  </si>
  <si>
    <t>Paso 6:</t>
  </si>
  <si>
    <t>Paso 7:</t>
  </si>
  <si>
    <t>Valorar los riesgos.</t>
  </si>
  <si>
    <t>¿Es un activo de infraestructura de TI?</t>
  </si>
  <si>
    <t>act-001</t>
  </si>
  <si>
    <t>act-002</t>
  </si>
  <si>
    <t>act-003</t>
  </si>
  <si>
    <t>act-004</t>
  </si>
  <si>
    <t>¿Tipo de vinculación?</t>
  </si>
  <si>
    <t>De contrato</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</si>
  <si>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</si>
  <si>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</si>
  <si>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</si>
  <si>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</si>
  <si>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</si>
  <si>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</si>
  <si>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</si>
  <si>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</si>
  <si>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</si>
  <si>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</si>
  <si>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</si>
  <si>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</si>
  <si>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</si>
  <si>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</si>
  <si>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</si>
  <si>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</si>
  <si>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</si>
  <si>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</si>
  <si>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</si>
  <si>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</si>
  <si>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</si>
  <si>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</si>
  <si>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</si>
  <si>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</si>
  <si>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</si>
  <si>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</si>
  <si>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</si>
  <si>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</si>
  <si>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</si>
  <si>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</si>
  <si>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</si>
  <si>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</si>
  <si>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</si>
  <si>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</si>
  <si>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</si>
  <si>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</si>
  <si>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</si>
  <si>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</si>
  <si>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</si>
  <si>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</si>
  <si>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</si>
  <si>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</si>
  <si>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</si>
  <si>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</si>
  <si>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</si>
  <si>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</si>
  <si>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</si>
  <si>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</si>
  <si>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</si>
  <si>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</si>
  <si>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</si>
  <si>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</si>
  <si>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</si>
  <si>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</si>
  <si>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</si>
  <si>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</si>
  <si>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Responsable de gestión documental</t>
  </si>
  <si>
    <t>Instrumentos archivisticos</t>
  </si>
  <si>
    <t>Sitio</t>
  </si>
  <si>
    <t>Servicio</t>
  </si>
  <si>
    <t>Persona</t>
  </si>
  <si>
    <t>Sanciones por parte de entes de control por perdida de la confidencialidad, integridad o disponibilidad de la información</t>
  </si>
  <si>
    <t>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t>
  </si>
  <si>
    <t>Identificar riesgos de los activos secundarios. Para esta actividad apoyarse con la lista de amenazas - vulnerabilidades disponible en la hoja siguiente.</t>
  </si>
  <si>
    <t>D = deliberado; A = accidental; E = ambiental</t>
  </si>
  <si>
    <t>A, D</t>
  </si>
  <si>
    <t>Violación de leyes o reglamentos</t>
  </si>
  <si>
    <t>AO04</t>
  </si>
  <si>
    <t>A, E</t>
  </si>
  <si>
    <t>Fallo de los proveedores de servicios</t>
  </si>
  <si>
    <t>AO03</t>
  </si>
  <si>
    <t>Falta de recursos</t>
  </si>
  <si>
    <t>AO02</t>
  </si>
  <si>
    <t>Falta de personal</t>
  </si>
  <si>
    <t>AO01</t>
  </si>
  <si>
    <t>Amenazas para la organización</t>
  </si>
  <si>
    <t>D</t>
  </si>
  <si>
    <t>Denegación de acciones</t>
  </si>
  <si>
    <t>AC04</t>
  </si>
  <si>
    <t>Falsificación de derechos o permisos</t>
  </si>
  <si>
    <t>AC03</t>
  </si>
  <si>
    <t>Abuso de derechos o permisos</t>
  </si>
  <si>
    <t>AC02</t>
  </si>
  <si>
    <t>A</t>
  </si>
  <si>
    <t>Error de uso</t>
  </si>
  <si>
    <t>AC01</t>
  </si>
  <si>
    <t>Compromiso de funciones o servicios</t>
  </si>
  <si>
    <t>Detección de posiciones</t>
  </si>
  <si>
    <t>AH26</t>
  </si>
  <si>
    <t>A, D, E</t>
  </si>
  <si>
    <t>Envío o distribución de malware</t>
  </si>
  <si>
    <t>AH25</t>
  </si>
  <si>
    <t>Tratamiento ilegal de datos</t>
  </si>
  <si>
    <t>AH24</t>
  </si>
  <si>
    <t>Corrupción de datos</t>
  </si>
  <si>
    <t>AH23</t>
  </si>
  <si>
    <t>Uso de software falsificado o copiado</t>
  </si>
  <si>
    <t>AH22</t>
  </si>
  <si>
    <t>Copia fraudulenta de software</t>
  </si>
  <si>
    <t>AH21</t>
  </si>
  <si>
    <t>Deterioro de dispositivos o soportes</t>
  </si>
  <si>
    <t>AH20</t>
  </si>
  <si>
    <t>Uso incorrecto de los dispositivos</t>
  </si>
  <si>
    <t>AH19</t>
  </si>
  <si>
    <t>Uso no autorizado de dispositivos</t>
  </si>
  <si>
    <t>AH18</t>
  </si>
  <si>
    <t>Entrada no autorizada a las instalaciones</t>
  </si>
  <si>
    <t>AH17</t>
  </si>
  <si>
    <t>Tratamiento no autorizado de datos personales</t>
  </si>
  <si>
    <t>AH16</t>
  </si>
  <si>
    <t>Ataque de repetición, ataque de hombre en el medio</t>
  </si>
  <si>
    <t>AH15</t>
  </si>
  <si>
    <t>Explotación por medio de la comunicación basada en la web</t>
  </si>
  <si>
    <t>AH14</t>
  </si>
  <si>
    <t>Manipulación del software</t>
  </si>
  <si>
    <t>AH13</t>
  </si>
  <si>
    <t>Manipulación del hardware</t>
  </si>
  <si>
    <t>AH12</t>
  </si>
  <si>
    <t>Introducción de datos de fuentes no fiables</t>
  </si>
  <si>
    <t>AH11</t>
  </si>
  <si>
    <t>Divulgación de información</t>
  </si>
  <si>
    <t>AH10</t>
  </si>
  <si>
    <t>Recuperación de soportes reciclados o desechados</t>
  </si>
  <si>
    <t>AH09</t>
  </si>
  <si>
    <t>Robo de identidad o credenciales digitales</t>
  </si>
  <si>
    <t>AH08</t>
  </si>
  <si>
    <t>Robo de equipos</t>
  </si>
  <si>
    <t>AH07</t>
  </si>
  <si>
    <t>AH06</t>
  </si>
  <si>
    <t>Espionaje</t>
  </si>
  <si>
    <t>AH05</t>
  </si>
  <si>
    <t>Espionaje remoto</t>
  </si>
  <si>
    <t>AH04</t>
  </si>
  <si>
    <t>Interceptación de la radiación de un dispositivo</t>
  </si>
  <si>
    <t>AH03</t>
  </si>
  <si>
    <t>AH02</t>
  </si>
  <si>
    <t>Ataque terrorista, sabotaje</t>
  </si>
  <si>
    <t>AH01</t>
  </si>
  <si>
    <t>Acciones humanas</t>
  </si>
  <si>
    <t>A,D</t>
  </si>
  <si>
    <t>Violación de la mantenibilidad del sistema de información</t>
  </si>
  <si>
    <t>AT03</t>
  </si>
  <si>
    <t>Saturación del sistema de información</t>
  </si>
  <si>
    <t>AT02</t>
  </si>
  <si>
    <t>Fallo del dispositivo o del sistema</t>
  </si>
  <si>
    <t>AT01</t>
  </si>
  <si>
    <t>Fallos técnicos</t>
  </si>
  <si>
    <t>A,D,E</t>
  </si>
  <si>
    <t>Pulsos electromagnéticos</t>
  </si>
  <si>
    <t>AI08</t>
  </si>
  <si>
    <t>Radiación térmica</t>
  </si>
  <si>
    <t>AI07</t>
  </si>
  <si>
    <t>Radiación electromagnética</t>
  </si>
  <si>
    <t>AI06</t>
  </si>
  <si>
    <t>Fallo del equipo de telecomunicaciones</t>
  </si>
  <si>
    <t>AI05</t>
  </si>
  <si>
    <t>Fallo de una red de telecomunicaciones</t>
  </si>
  <si>
    <t>AI04</t>
  </si>
  <si>
    <t>Pérdida de suministro eléctrico</t>
  </si>
  <si>
    <t>AI03</t>
  </si>
  <si>
    <t>Fallo del sistema de refrigeración o ventilación</t>
  </si>
  <si>
    <t>AI02</t>
  </si>
  <si>
    <t>Fallo de un sistema de suministro</t>
  </si>
  <si>
    <t>AI01</t>
  </si>
  <si>
    <t>Fallos en infraestructura</t>
  </si>
  <si>
    <t>E</t>
  </si>
  <si>
    <t>Fenómeno pandémico/epidémico</t>
  </si>
  <si>
    <t>AN06</t>
  </si>
  <si>
    <t>AN05</t>
  </si>
  <si>
    <t>Fenómeno meteorológico</t>
  </si>
  <si>
    <t>AN04</t>
  </si>
  <si>
    <t>Fenómeno volcánico</t>
  </si>
  <si>
    <t>AN03</t>
  </si>
  <si>
    <t>Fenómeno sísmico</t>
  </si>
  <si>
    <t>AN02</t>
  </si>
  <si>
    <t>Fenómeno climático</t>
  </si>
  <si>
    <t>AN01</t>
  </si>
  <si>
    <t>Naturales</t>
  </si>
  <si>
    <t>Polvo, corrosión, congelación</t>
  </si>
  <si>
    <t>AF06</t>
  </si>
  <si>
    <t>Explosión</t>
  </si>
  <si>
    <t>AF05</t>
  </si>
  <si>
    <t>Accidente grave</t>
  </si>
  <si>
    <t>AF04</t>
  </si>
  <si>
    <t>Contaminación, radiación nociva</t>
  </si>
  <si>
    <t>AF03</t>
  </si>
  <si>
    <t>Agua</t>
  </si>
  <si>
    <t>AF02</t>
  </si>
  <si>
    <t>Fuego</t>
  </si>
  <si>
    <t>AF01</t>
  </si>
  <si>
    <t>Físicas</t>
  </si>
  <si>
    <t>Tipo de fuente de riesgo</t>
  </si>
  <si>
    <t>Descripción de Amenaza</t>
  </si>
  <si>
    <t>No.</t>
  </si>
  <si>
    <t>Categoría</t>
  </si>
  <si>
    <t>No se han desarrollado procedimientos de cumplimiento de las disposiciones en materia de derechos intelectuales, o su aplicación es ineficaz</t>
  </si>
  <si>
    <t>VO28</t>
  </si>
  <si>
    <t>Procedimientos de notificación de deficiencias de seguridad no desarrollados, o su aplicación es ineficaz</t>
  </si>
  <si>
    <t>VO27</t>
  </si>
  <si>
    <t>Mecanismos de supervisión de las violaciones de la seguridad no aplicados adecuadamente</t>
  </si>
  <si>
    <t>VO26</t>
  </si>
  <si>
    <t>Autorización de las instalaciones de procesamiento de la información no implementada o que no funciona correctamente</t>
  </si>
  <si>
    <t>VO25</t>
  </si>
  <si>
    <t>Insuficiente o falta de política de "escritorio y pantalla limpios".</t>
  </si>
  <si>
    <t>VO24</t>
  </si>
  <si>
    <t>Insuficiente control de los activos fuera de las instalaciones</t>
  </si>
  <si>
    <t>VO23</t>
  </si>
  <si>
    <t>No se ha desarrollado una política formal sobre el uso de ordenadores móviles, o su aplicación es ineficaz</t>
  </si>
  <si>
    <t>VO22</t>
  </si>
  <si>
    <t>El proceso disciplinario en caso de incidente de seguridad de la información no está definido, o no funciona correctamente</t>
  </si>
  <si>
    <t>VO21</t>
  </si>
  <si>
    <t>Insuficiencia o falta de disposiciones (relativas a la seguridad de la información) en los contratos con los empleados</t>
  </si>
  <si>
    <t>VO20</t>
  </si>
  <si>
    <t>Las responsabilidades de seguridad de la información no están presentes en las descripciones de los puestos de trabajo</t>
  </si>
  <si>
    <t>VO19</t>
  </si>
  <si>
    <t>No se han desarrollado procedimientos para el manejo de información clasificada, o su aplicación es ineficaz.</t>
  </si>
  <si>
    <t>VO18</t>
  </si>
  <si>
    <t>No se han elaborado procedimientos para la introducción de programas informáticos en los sistemas operativos, o su aplicación es ineficaz.</t>
  </si>
  <si>
    <t>VO17</t>
  </si>
  <si>
    <t>No se ha desarrollado una política de uso del correo electrónico, o su aplicación es ineficaz.</t>
  </si>
  <si>
    <t>VO16</t>
  </si>
  <si>
    <t>No existen planes de continuidad, o son incompletos, o están obsoletos</t>
  </si>
  <si>
    <t>VO15</t>
  </si>
  <si>
    <t>Asignación inadecuada de las responsabilidades de seguridad de la información</t>
  </si>
  <si>
    <t>VO14</t>
  </si>
  <si>
    <t>No se ha desarrollado un proceso formal para la autorización de la información disponible al público, o su implementación es ineficaz.</t>
  </si>
  <si>
    <t>VO13</t>
  </si>
  <si>
    <t>No se ha desarrollado un procedimiento formal para la supervisión de los registros del SGSI, o su aplicación es ineficaz.</t>
  </si>
  <si>
    <t>VO12</t>
  </si>
  <si>
    <t>No se ha desarrollado un procedimiento formal para el control de la documentación del SGSI, o su aplicación es ineficaz.</t>
  </si>
  <si>
    <t>VO11</t>
  </si>
  <si>
    <t>No se ha desarrollado un procedimiento de control de cambios, o su aplicación es ineficaz</t>
  </si>
  <si>
    <t>VO10</t>
  </si>
  <si>
    <t>Acuerdo de nivel de servicio insuficiente o inexistente</t>
  </si>
  <si>
    <t>VO09</t>
  </si>
  <si>
    <t>Respuesta inadecuada del servicio de mantenimiento</t>
  </si>
  <si>
    <t>VO08</t>
  </si>
  <si>
    <t>Insuficiencia o falta de informes de fallos registrados en los registros de los administradores y operadores</t>
  </si>
  <si>
    <t>VO07</t>
  </si>
  <si>
    <t>No se han desarrollado procedimientos de identificación y evaluación de riesgos, o su aplicación es ineficaz.</t>
  </si>
  <si>
    <t>VO06</t>
  </si>
  <si>
    <t>No se realizan auditorías (supervisión) de forma regular</t>
  </si>
  <si>
    <t>VO05</t>
  </si>
  <si>
    <t>No se ha desarrollado un procedimiento de supervisión de las instalaciones de procesamiento de la información, o su aplicación es ineficaz.</t>
  </si>
  <si>
    <t>VO04</t>
  </si>
  <si>
    <t>Disposiciones insuficientes (relativas a la seguridad) en los contratos con clientes y/o terceros</t>
  </si>
  <si>
    <t>VO03</t>
  </si>
  <si>
    <t>No se ha desarrollado un proceso formal para la revisión de los derechos de acceso (supervisión), o su aplicación es ineficaz.</t>
  </si>
  <si>
    <t>VO02</t>
  </si>
  <si>
    <t>No se ha desarrollado un procedimiento formal para el registro y la cancelación de usuarios, o su aplicación es ineficaz.</t>
  </si>
  <si>
    <t>VO01</t>
  </si>
  <si>
    <t>Organización</t>
  </si>
  <si>
    <t>VST04</t>
  </si>
  <si>
    <t>Red eléctrica inestable</t>
  </si>
  <si>
    <t>VST03</t>
  </si>
  <si>
    <t>Ubicación en una zona susceptible de inundación</t>
  </si>
  <si>
    <t>VST02</t>
  </si>
  <si>
    <t>Uso inadecuado o descuidado del control de acceso físico a edificios y salas</t>
  </si>
  <si>
    <t>VST01</t>
  </si>
  <si>
    <t>Ineficacia o falta de políticas para el uso correcto de los medios de telecomunicación y mensajería</t>
  </si>
  <si>
    <t>VP08</t>
  </si>
  <si>
    <t>Trabajo no supervisado por personal externo o de limpieza</t>
  </si>
  <si>
    <t>VP07</t>
  </si>
  <si>
    <t>Insuficiencia o falta de mecanismos de supervisión</t>
  </si>
  <si>
    <t>VP06</t>
  </si>
  <si>
    <t>Escasa concienciación en materia de seguridad</t>
  </si>
  <si>
    <t>VP05</t>
  </si>
  <si>
    <t>Uso incorrecto del software y el hardware</t>
  </si>
  <si>
    <t>VP04</t>
  </si>
  <si>
    <t>Formación insuficiente en materia de seguridad</t>
  </si>
  <si>
    <t>VP03</t>
  </si>
  <si>
    <t>Procedimientos de contratación inadecuados</t>
  </si>
  <si>
    <t>VP02</t>
  </si>
  <si>
    <t>Ausencia de personal</t>
  </si>
  <si>
    <t>VP01</t>
  </si>
  <si>
    <t>Personal</t>
  </si>
  <si>
    <t>Conexiones de red pública no protegidas</t>
  </si>
  <si>
    <t>VR10</t>
  </si>
  <si>
    <t>Gestión inadecuada de la red (resiliencia del enrutamiento)</t>
  </si>
  <si>
    <t>VR09</t>
  </si>
  <si>
    <t>Transferencia de contraseñas en claro</t>
  </si>
  <si>
    <t>VR08</t>
  </si>
  <si>
    <t>Arquitectura de red insegura</t>
  </si>
  <si>
    <t>VR07</t>
  </si>
  <si>
    <t>Ineficacia o falta de mecanismos de identificación y autenticación del emisor y el receptor</t>
  </si>
  <si>
    <t>VR06</t>
  </si>
  <si>
    <t>Punto único de fallo</t>
  </si>
  <si>
    <t>VR05</t>
  </si>
  <si>
    <t>Cableado conjunto deficiente</t>
  </si>
  <si>
    <t>VR04</t>
  </si>
  <si>
    <t>Tráfico sensible desprotegido</t>
  </si>
  <si>
    <t>VR03</t>
  </si>
  <si>
    <t>Líneas de comunicación desprotegidas</t>
  </si>
  <si>
    <t>VR02</t>
  </si>
  <si>
    <t>Mecanismos insuficientes para la prueba de envío o recepción de un mensaje</t>
  </si>
  <si>
    <t>VR01</t>
  </si>
  <si>
    <t>Red</t>
  </si>
  <si>
    <t>Falta de elaboración de informes de gestión</t>
  </si>
  <si>
    <t>VS22</t>
  </si>
  <si>
    <t>Falta de copias de seguridad o copias incompletas</t>
  </si>
  <si>
    <t>VS21</t>
  </si>
  <si>
    <t>Descarga y uso incontrolado de software</t>
  </si>
  <si>
    <t>VS20</t>
  </si>
  <si>
    <t>Control de cambios ineficaz</t>
  </si>
  <si>
    <t>VS19</t>
  </si>
  <si>
    <t>Especificaciones poco claras o incompletas para los desarrolladores</t>
  </si>
  <si>
    <t>VS18</t>
  </si>
  <si>
    <t>Software inmaduro o nuevo</t>
  </si>
  <si>
    <t>VS17</t>
  </si>
  <si>
    <t>Servicios innecesarios habilitados</t>
  </si>
  <si>
    <t>VS16</t>
  </si>
  <si>
    <t>Mala gestión de las contraseñas</t>
  </si>
  <si>
    <t>VS15</t>
  </si>
  <si>
    <t>Tablas de contraseñas desprotegidas</t>
  </si>
  <si>
    <t>VS14</t>
  </si>
  <si>
    <t>Mecanismos de identificación y autentificación insuficientes (por ejemplo, para la autentificación de los usuarios)</t>
  </si>
  <si>
    <t>VS13</t>
  </si>
  <si>
    <t>Fechas incorrectas</t>
  </si>
  <si>
    <t>VS12</t>
  </si>
  <si>
    <t>Configuración incorrecta de los parámetros</t>
  </si>
  <si>
    <t>VS11</t>
  </si>
  <si>
    <t>Insuficiente o falta de documentación</t>
  </si>
  <si>
    <t>VS10</t>
  </si>
  <si>
    <t>VS09</t>
  </si>
  <si>
    <t>Aplicación de programas de aplicación a los datos erróneos en términos de tiempo</t>
  </si>
  <si>
    <t>VS08</t>
  </si>
  <si>
    <t>Software ampliamente distribuido</t>
  </si>
  <si>
    <t>VS07</t>
  </si>
  <si>
    <t>Asignación incorrecta de los derechos de acceso</t>
  </si>
  <si>
    <t>VS06</t>
  </si>
  <si>
    <t>Configuración insuficiente de los registros con fines de auditoría</t>
  </si>
  <si>
    <t>VS05</t>
  </si>
  <si>
    <t>Eliminación o reutilización de los medios de almacenamiento sin un borrado adecuado</t>
  </si>
  <si>
    <t>VS04</t>
  </si>
  <si>
    <t>Ausencia de "cierre de sesión" al abandonar el puesto de trabajo</t>
  </si>
  <si>
    <t>VS03</t>
  </si>
  <si>
    <t>Defectos conocidos en el software</t>
  </si>
  <si>
    <t>VS02</t>
  </si>
  <si>
    <t>Ausencia o insuficiencia de pruebas de software</t>
  </si>
  <si>
    <t>VS01</t>
  </si>
  <si>
    <t>Copia incontrolada</t>
  </si>
  <si>
    <t>VH10</t>
  </si>
  <si>
    <t>Falta de cuidado en la eliminación</t>
  </si>
  <si>
    <t>VH09</t>
  </si>
  <si>
    <t>Almacenamiento sin protección</t>
  </si>
  <si>
    <t>VH08</t>
  </si>
  <si>
    <t>Susceptibilidad a las variaciones de temperatura</t>
  </si>
  <si>
    <t>VH07</t>
  </si>
  <si>
    <t>Susceptibilidad a las variaciones de tensión</t>
  </si>
  <si>
    <t>VH06</t>
  </si>
  <si>
    <t>Insuficiente control de los cambios de configuración</t>
  </si>
  <si>
    <t>VH05</t>
  </si>
  <si>
    <t>Sensibilidad a la radiación electromagnética</t>
  </si>
  <si>
    <t>VH04</t>
  </si>
  <si>
    <t>Susceptibilidad a la humedad, el polvo y la suciedad</t>
  </si>
  <si>
    <t>VH03</t>
  </si>
  <si>
    <t>Insuficientes planes de sustitución periódica de los equipos</t>
  </si>
  <si>
    <t>VH02</t>
  </si>
  <si>
    <t>Mantenimiento insuficiente/instalación defectuosa de los medios de almacenamiento</t>
  </si>
  <si>
    <t>VH01</t>
  </si>
  <si>
    <t>Descripción  de vulnerabilidad</t>
  </si>
  <si>
    <t>VST04 - Insuficiente protección física del edificio, puertas y ventanas</t>
  </si>
  <si>
    <t>AH06 - Robo de medios o documentos</t>
  </si>
  <si>
    <t>Fuente: ISO 27005</t>
  </si>
  <si>
    <t>VP01 - Ausencia de personal</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</si>
  <si>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</si>
  <si>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</si>
  <si>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X</t>
  </si>
  <si>
    <t>Posilibidad de pérdida de la confidencialidad, integridad o disponibilidad de los documentos que reposan en el archivo de gestión de la dependencia debido a la ausencia de personal que los custodie y el interés de agentes internos o externos por sustraerlos</t>
  </si>
  <si>
    <t>5.13 Etiquetadode la información. Debe elaborarse y aplicarse un conjunto adecuado de procedimientos para el etiquetado de la información de conformidad con el plan de clasificación de la información adoptado por la organización.</t>
  </si>
  <si>
    <t>6.2 Condiciones del empleo. Los acuerdos contractuales de empleo deben indicar las responsabilidades del personal y de la organización en materia de seguridad de la información.</t>
  </si>
  <si>
    <t>8.13 Copias de seguridad de la información. Las copias de seguridad (respaldos) de la información, del software y de los sistemas deben mantenerse y probarse periódicamente de conformidad con la política de copia de seguridad específica del tema acordado.</t>
  </si>
  <si>
    <t>5. Inventario de activos de información y otros activos asociados. Se debe elaborar y mantener un inventario de información y otros activos asociados, incluidos los propietarios.</t>
  </si>
  <si>
    <t>Acciones constitucionales</t>
  </si>
  <si>
    <t>Censos</t>
  </si>
  <si>
    <t>Conceptos jurídicos</t>
  </si>
  <si>
    <t>Derechos de petición</t>
  </si>
  <si>
    <t>Historias ventas populares</t>
  </si>
  <si>
    <t>Procesos de cobro persuasivo</t>
  </si>
  <si>
    <t>Programas</t>
  </si>
  <si>
    <t>Resoluciones</t>
  </si>
  <si>
    <t>Gestión de plazas de mercado</t>
  </si>
  <si>
    <t>Secretaria dependencia</t>
  </si>
  <si>
    <t>Jefe Dirección Administrativa de Plazas de Mercado</t>
  </si>
  <si>
    <t>Gestionar la colocación de una camara de video vigilancia que enfoque sobre la ubicación del archivo de gestión.</t>
  </si>
  <si>
    <t>Identificar los documentos críticos de la dependencia y aplicar el instructivo de digitalización, almacenando los archivos de forma segura.</t>
  </si>
  <si>
    <t>Almacenar la documentación que contenga información clasificada bajo llave y restringir el acceso solamente al personal autorizado</t>
  </si>
  <si>
    <t>Garantizar que las funciones de gestión documental estén asignadas entre el personal de la dependencia de forma permanente.</t>
  </si>
  <si>
    <t>Incluir dentro de las obligaciones del contrato del personal OPS, ítems relacionados con seguridad de la información.</t>
  </si>
  <si>
    <t>Validar la identificación de activos de software de la dependencia.</t>
  </si>
  <si>
    <t>Implementar instructivo de etiquetado de activos en formatos de calidad de la dependencia.</t>
  </si>
  <si>
    <t>Realizar las transferencias documentales.</t>
  </si>
  <si>
    <t>Mantener actualizado el FUID.</t>
  </si>
  <si>
    <t>Mejorar las condiciones de seguridad del lugar donde se almacena el archivo de gestión.</t>
  </si>
  <si>
    <t>SPI-F-006</t>
  </si>
  <si>
    <t>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</si>
</sst>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sz val="10"/>
      <color theme="4" tint="-0.499984740745262"/>
      <name val="Century Gothic"/>
      <family val="2"/>
    </font>
    <font>
      <b/>
      <sz val="10"/>
      <color theme="4" tint="-0.499984740745262"/>
      <name val="Century Gothic"/>
      <family val="2"/>
    </font>
    <font>
      <b/>
      <sz val="12"/>
      <color theme="0"/>
      <name val="Century Gothic"/>
      <family val="2"/>
    </font>
    <font>
      <sz val="2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7">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21" fillId="0" borderId="0" xfId="0" applyFont="1"/>
    <xf numFmtId="0" fontId="21" fillId="0" borderId="19" xfId="0" applyFont="1" applyBorder="1" applyAlignment="1">
      <alignment horizontal="center"/>
    </xf>
    <xf numFmtId="0" fontId="21" fillId="0" borderId="12" xfId="0" applyFont="1" applyBorder="1"/>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21" fillId="0" borderId="0" xfId="0" applyFont="1" applyAlignment="1">
      <alignment vertical="center"/>
    </xf>
    <xf numFmtId="0" fontId="22" fillId="0" borderId="12" xfId="0" applyFont="1" applyBorder="1" applyAlignment="1">
      <alignment vertical="center"/>
    </xf>
    <xf numFmtId="0" fontId="22" fillId="0" borderId="12" xfId="0" applyFont="1" applyBorder="1" applyAlignment="1">
      <alignment horizontal="center" vertical="center"/>
    </xf>
    <xf numFmtId="0" fontId="21" fillId="0" borderId="12" xfId="0" applyFont="1" applyBorder="1" applyAlignment="1">
      <alignment horizontal="center" vertical="center" wrapText="1"/>
    </xf>
    <xf numFmtId="0" fontId="19" fillId="0" borderId="0" xfId="0" applyFont="1" applyAlignment="1">
      <alignmen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vertical="center" wrapText="1"/>
    </xf>
    <xf numFmtId="0" fontId="33" fillId="25" borderId="35" xfId="0" applyFont="1" applyFill="1" applyBorder="1" applyAlignment="1">
      <alignment horizontal="center" vertical="center" wrapText="1"/>
    </xf>
    <xf numFmtId="0" fontId="33" fillId="25" borderId="35" xfId="0" applyFont="1" applyFill="1" applyBorder="1" applyAlignment="1">
      <alignment vertical="center" wrapText="1"/>
    </xf>
    <xf numFmtId="0" fontId="21" fillId="0" borderId="0" xfId="0" applyFont="1" applyAlignment="1">
      <alignment horizontal="center" vertical="center" wrapText="1"/>
    </xf>
    <xf numFmtId="0" fontId="35" fillId="26" borderId="35" xfId="0" applyFont="1" applyFill="1" applyBorder="1" applyAlignment="1">
      <alignment horizontal="center" vertical="center" wrapText="1"/>
    </xf>
    <xf numFmtId="0" fontId="33" fillId="25" borderId="12" xfId="0" applyFont="1" applyFill="1" applyBorder="1" applyAlignment="1">
      <alignment vertical="center" wrapText="1"/>
    </xf>
    <xf numFmtId="0" fontId="33" fillId="0" borderId="12" xfId="0" applyFont="1" applyBorder="1" applyAlignment="1">
      <alignment vertical="center" wrapText="1"/>
    </xf>
    <xf numFmtId="0" fontId="35" fillId="26" borderId="12" xfId="0" applyFont="1" applyFill="1" applyBorder="1" applyAlignment="1">
      <alignment horizontal="center" vertical="center" wrapText="1"/>
    </xf>
    <xf numFmtId="0" fontId="21" fillId="0" borderId="12" xfId="0" applyFont="1" applyBorder="1" applyAlignment="1">
      <alignment horizontal="left"/>
    </xf>
    <xf numFmtId="0" fontId="27" fillId="0" borderId="12" xfId="0" quotePrefix="1" applyFont="1" applyBorder="1" applyAlignment="1">
      <alignment vertical="center" wrapText="1"/>
    </xf>
    <xf numFmtId="17" fontId="27" fillId="0" borderId="12" xfId="0" applyNumberFormat="1" applyFont="1" applyBorder="1" applyAlignment="1">
      <alignment horizontal="center" vertical="center" wrapText="1"/>
    </xf>
    <xf numFmtId="9" fontId="27" fillId="0" borderId="12" xfId="43" applyFont="1" applyBorder="1" applyAlignment="1">
      <alignment horizontal="center" vertical="center" wrapText="1"/>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2" fillId="0" borderId="12" xfId="0" applyFont="1" applyBorder="1" applyAlignment="1">
      <alignment horizontal="left"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0" xfId="0" applyFont="1" applyAlignment="1">
      <alignment horizontal="center" vertical="center"/>
    </xf>
    <xf numFmtId="0" fontId="21" fillId="0" borderId="12" xfId="0" applyFont="1" applyBorder="1" applyAlignment="1">
      <alignment horizontal="left" vertical="center" wrapText="1"/>
    </xf>
    <xf numFmtId="0" fontId="23" fillId="0" borderId="12" xfId="0" applyFont="1" applyBorder="1" applyAlignment="1">
      <alignment horizontal="center" vertical="center" wrapText="1"/>
    </xf>
    <xf numFmtId="0" fontId="21" fillId="0" borderId="12" xfId="0" applyFont="1" applyBorder="1" applyAlignment="1">
      <alignment horizontal="left"/>
    </xf>
    <xf numFmtId="0" fontId="21" fillId="0" borderId="12" xfId="0" applyFont="1" applyBorder="1" applyAlignment="1">
      <alignment horizontal="left" vertical="center"/>
    </xf>
    <xf numFmtId="0" fontId="31" fillId="25" borderId="21" xfId="0" applyFont="1" applyFill="1" applyBorder="1" applyAlignment="1">
      <alignment horizontal="center" vertical="center"/>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21" fillId="0" borderId="0" xfId="0" applyFont="1" applyAlignment="1">
      <alignment horizontal="left" vertical="center" wrapText="1"/>
    </xf>
    <xf numFmtId="0" fontId="36" fillId="25" borderId="12" xfId="0" applyFont="1" applyFill="1" applyBorder="1" applyAlignment="1">
      <alignment horizontal="center" vertical="center" textRotation="90" wrapText="1"/>
    </xf>
    <xf numFmtId="0" fontId="36" fillId="0" borderId="12" xfId="0" applyFont="1" applyBorder="1" applyAlignment="1">
      <alignment horizontal="center" vertical="center" textRotation="90" wrapText="1"/>
    </xf>
    <xf numFmtId="0" fontId="34" fillId="0" borderId="35" xfId="0" applyFont="1" applyBorder="1" applyAlignment="1">
      <alignment horizontal="center" vertical="center" wrapText="1"/>
    </xf>
    <xf numFmtId="0" fontId="33" fillId="0" borderId="0" xfId="0" applyFont="1" applyAlignment="1">
      <alignment horizontal="center" vertical="center" wrapText="1"/>
    </xf>
    <xf numFmtId="0" fontId="34" fillId="25" borderId="35" xfId="0" applyFont="1" applyFill="1" applyBorder="1" applyAlignment="1">
      <alignment horizontal="center" vertical="center" wrapText="1"/>
    </xf>
    <xf numFmtId="9" fontId="27" fillId="0" borderId="18"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0" fontId="27" fillId="0" borderId="12" xfId="0" applyFont="1" applyBorder="1" applyAlignment="1">
      <alignment horizontal="center" vertical="center" wrapText="1"/>
    </xf>
    <xf numFmtId="0" fontId="26" fillId="24" borderId="12" xfId="0" applyFont="1" applyFill="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xf numFmtId="0" fontId="32" fillId="25" borderId="12" xfId="44" applyFont="1" applyFill="1" applyBorder="1" applyAlignment="1">
      <alignment horizontal="center" vertical="center" wrapText="1"/>
    </xf>
  </cellXfs>
  <cellStyles count="45">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Hipervínculo" xfId="44" builtinId="8"/>
    <cellStyle name="Incorrecto 2" xfId="31" xr:uid="{00000000-0005-0000-0000-00001F000000}"/>
    <cellStyle name="Millares 2" xfId="32" xr:uid="{00000000-0005-0000-0000-000020000000}"/>
    <cellStyle name="Neutral 2" xfId="33" xr:uid="{00000000-0005-0000-0000-000021000000}"/>
    <cellStyle name="Normal" xfId="0" builtinId="0"/>
    <cellStyle name="Normal 2" xfId="34" xr:uid="{00000000-0005-0000-0000-000023000000}"/>
    <cellStyle name="Notas 2" xfId="35" xr:uid="{00000000-0005-0000-0000-000024000000}"/>
    <cellStyle name="Porcentaje" xfId="43" builtinId="5"/>
    <cellStyle name="Salida 2" xfId="36" xr:uid="{00000000-0005-0000-0000-000026000000}"/>
    <cellStyle name="Texto de advertencia 2" xfId="37" xr:uid="{00000000-0005-0000-0000-000027000000}"/>
    <cellStyle name="Texto explicativo 2" xfId="38" xr:uid="{00000000-0005-0000-0000-000028000000}"/>
    <cellStyle name="Título 2 2" xfId="39" xr:uid="{00000000-0005-0000-0000-000029000000}"/>
    <cellStyle name="Título 3 2" xfId="40" xr:uid="{00000000-0005-0000-0000-00002A000000}"/>
    <cellStyle name="Título 4" xfId="41" xr:uid="{00000000-0005-0000-0000-00002B000000}"/>
    <cellStyle name="Total 2" xfId="42" xr:uid="{00000000-0005-0000-0000-00002C000000}"/>
  </cellStyles>
  <dxfs count="29">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workbookViewId="0">
      <selection activeCell="E5" sqref="E5"/>
    </sheetView>
  </sheetViews>
  <sheetFormatPr baseColWidth="10"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3"/>
      <c r="B1" s="83" t="s">
        <v>123</v>
      </c>
      <c r="C1" s="83"/>
      <c r="D1" s="83"/>
      <c r="E1" s="83"/>
    </row>
    <row r="2" spans="1:5" x14ac:dyDescent="0.3">
      <c r="A2" s="84"/>
      <c r="B2" s="87" t="s">
        <v>124</v>
      </c>
      <c r="C2" s="88"/>
      <c r="D2" s="88"/>
      <c r="E2" s="89"/>
    </row>
    <row r="3" spans="1:5" x14ac:dyDescent="0.3">
      <c r="A3" s="84"/>
      <c r="B3" s="85" t="s">
        <v>125</v>
      </c>
      <c r="C3" s="90"/>
      <c r="D3" s="90"/>
      <c r="E3" s="91"/>
    </row>
    <row r="4" spans="1:5" x14ac:dyDescent="0.3">
      <c r="A4" s="85"/>
      <c r="B4" s="17" t="s">
        <v>126</v>
      </c>
      <c r="C4" s="17" t="s">
        <v>127</v>
      </c>
      <c r="D4" s="17" t="s">
        <v>128</v>
      </c>
      <c r="E4" s="17" t="s">
        <v>1</v>
      </c>
    </row>
    <row r="5" spans="1:5" x14ac:dyDescent="0.3">
      <c r="A5" s="86"/>
      <c r="B5" s="32">
        <v>45588</v>
      </c>
      <c r="C5" s="33" t="s">
        <v>129</v>
      </c>
      <c r="D5" s="10" t="s">
        <v>603</v>
      </c>
      <c r="E5" s="33" t="s">
        <v>604</v>
      </c>
    </row>
    <row r="7" spans="1:5" ht="18.75" x14ac:dyDescent="0.3">
      <c r="A7" s="95" t="s">
        <v>253</v>
      </c>
      <c r="B7" s="96"/>
      <c r="C7" s="96"/>
      <c r="D7" s="96"/>
      <c r="E7" s="97"/>
    </row>
    <row r="8" spans="1:5" s="34" customFormat="1" ht="51.75" customHeight="1" x14ac:dyDescent="0.25">
      <c r="A8" s="48" t="s">
        <v>176</v>
      </c>
      <c r="B8" s="92" t="s">
        <v>254</v>
      </c>
      <c r="C8" s="93"/>
      <c r="D8" s="93"/>
      <c r="E8" s="94"/>
    </row>
    <row r="9" spans="1:5" s="34" customFormat="1" ht="179.25" customHeight="1" x14ac:dyDescent="0.25">
      <c r="A9" s="49" t="s">
        <v>177</v>
      </c>
      <c r="B9" s="80" t="s">
        <v>192</v>
      </c>
      <c r="C9" s="81"/>
      <c r="D9" s="81"/>
      <c r="E9" s="82"/>
    </row>
    <row r="10" spans="1:5" s="34" customFormat="1" ht="26.25" customHeight="1" x14ac:dyDescent="0.25">
      <c r="A10" s="48" t="s">
        <v>195</v>
      </c>
      <c r="B10" s="92" t="s">
        <v>193</v>
      </c>
      <c r="C10" s="93"/>
      <c r="D10" s="93"/>
      <c r="E10" s="94"/>
    </row>
    <row r="11" spans="1:5" s="34" customFormat="1" ht="61.5" customHeight="1" x14ac:dyDescent="0.25">
      <c r="A11" s="49" t="s">
        <v>197</v>
      </c>
      <c r="B11" s="80" t="s">
        <v>194</v>
      </c>
      <c r="C11" s="81"/>
      <c r="D11" s="81"/>
      <c r="E11" s="82"/>
    </row>
    <row r="12" spans="1:5" s="34" customFormat="1" ht="24.75" customHeight="1" x14ac:dyDescent="0.25">
      <c r="A12" s="48" t="s">
        <v>198</v>
      </c>
      <c r="B12" s="92" t="s">
        <v>196</v>
      </c>
      <c r="C12" s="93"/>
      <c r="D12" s="93"/>
      <c r="E12" s="94"/>
    </row>
    <row r="13" spans="1:5" s="34" customFormat="1" ht="34.5" customHeight="1" x14ac:dyDescent="0.25">
      <c r="A13" s="49" t="s">
        <v>199</v>
      </c>
      <c r="B13" s="80" t="s">
        <v>272</v>
      </c>
      <c r="C13" s="81"/>
      <c r="D13" s="81"/>
      <c r="E13" s="82"/>
    </row>
    <row r="14" spans="1:5" s="34" customFormat="1" ht="24.75" customHeight="1" x14ac:dyDescent="0.25">
      <c r="A14" s="48" t="s">
        <v>200</v>
      </c>
      <c r="B14" s="92" t="s">
        <v>201</v>
      </c>
      <c r="C14" s="93"/>
      <c r="D14" s="93"/>
      <c r="E14" s="94"/>
    </row>
    <row r="15" spans="1:5" s="34" customFormat="1" ht="24.75" customHeight="1" x14ac:dyDescent="0.25">
      <c r="A15" s="49" t="s">
        <v>251</v>
      </c>
      <c r="B15" s="80" t="s">
        <v>252</v>
      </c>
      <c r="C15" s="81"/>
      <c r="D15" s="81"/>
      <c r="E15" s="82"/>
    </row>
  </sheetData>
  <mergeCells count="13">
    <mergeCell ref="B15:E15"/>
    <mergeCell ref="B10:E10"/>
    <mergeCell ref="B11:E11"/>
    <mergeCell ref="B12:E12"/>
    <mergeCell ref="B13:E13"/>
    <mergeCell ref="B14:E14"/>
    <mergeCell ref="B9:E9"/>
    <mergeCell ref="A1:A5"/>
    <mergeCell ref="B1:E1"/>
    <mergeCell ref="B2:E2"/>
    <mergeCell ref="B3:E3"/>
    <mergeCell ref="B8:E8"/>
    <mergeCell ref="A7:E7"/>
  </mergeCells>
  <hyperlinks>
    <hyperlink ref="A8" location="activos_primarios!A1" display="Paso 1:" xr:uid="{00000000-0004-0000-0000-000000000000}"/>
    <hyperlink ref="A9" location="activos_apoyo!A1" display="Paso 2:" xr:uid="{00000000-0004-0000-0000-000001000000}"/>
    <hyperlink ref="A10" location="criticidad_activos_apoyo!A1" display="Paso 3:" xr:uid="{00000000-0004-0000-0000-000002000000}"/>
    <hyperlink ref="A11" location="criticidad_personas!A1" display="Paso 4:" xr:uid="{00000000-0004-0000-0000-000003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6"/>
  <sheetViews>
    <sheetView workbookViewId="0">
      <selection activeCell="O10" sqref="O10"/>
    </sheetView>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46" t="s">
        <v>244</v>
      </c>
      <c r="C1" s="46" t="s">
        <v>230</v>
      </c>
      <c r="E1" s="46" t="s">
        <v>231</v>
      </c>
      <c r="G1" s="47" t="s">
        <v>250</v>
      </c>
      <c r="I1" s="47" t="s">
        <v>163</v>
      </c>
      <c r="K1" s="22" t="s">
        <v>173</v>
      </c>
      <c r="L1" s="23" t="s">
        <v>174</v>
      </c>
      <c r="M1" s="26" t="s">
        <v>160</v>
      </c>
    </row>
    <row r="2" spans="1:13" x14ac:dyDescent="0.25">
      <c r="A2" s="46" t="s">
        <v>245</v>
      </c>
      <c r="C2" s="46" t="s">
        <v>247</v>
      </c>
      <c r="E2" s="46" t="s">
        <v>249</v>
      </c>
      <c r="G2" s="47" t="s">
        <v>167</v>
      </c>
      <c r="I2" s="47" t="s">
        <v>161</v>
      </c>
      <c r="K2" s="24" t="s">
        <v>168</v>
      </c>
      <c r="L2" s="25" t="s">
        <v>163</v>
      </c>
      <c r="M2" s="28" t="s">
        <v>169</v>
      </c>
    </row>
    <row r="3" spans="1:13" x14ac:dyDescent="0.25">
      <c r="A3" s="46" t="s">
        <v>243</v>
      </c>
      <c r="C3" s="46" t="s">
        <v>248</v>
      </c>
      <c r="G3" s="47" t="s">
        <v>162</v>
      </c>
      <c r="I3" s="47" t="s">
        <v>164</v>
      </c>
      <c r="K3" s="19" t="s">
        <v>168</v>
      </c>
      <c r="L3" s="9" t="s">
        <v>161</v>
      </c>
      <c r="M3" s="27" t="s">
        <v>169</v>
      </c>
    </row>
    <row r="4" spans="1:13" x14ac:dyDescent="0.25">
      <c r="A4" s="46" t="s">
        <v>246</v>
      </c>
      <c r="G4" s="47" t="s">
        <v>136</v>
      </c>
      <c r="I4" s="47" t="s">
        <v>165</v>
      </c>
      <c r="K4" s="19" t="s">
        <v>168</v>
      </c>
      <c r="L4" s="9" t="s">
        <v>164</v>
      </c>
      <c r="M4" s="27" t="s">
        <v>170</v>
      </c>
    </row>
    <row r="5" spans="1:13" x14ac:dyDescent="0.25">
      <c r="G5" s="47" t="s">
        <v>175</v>
      </c>
      <c r="I5" s="47" t="s">
        <v>166</v>
      </c>
      <c r="K5" s="19" t="s">
        <v>168</v>
      </c>
      <c r="L5" s="9" t="s">
        <v>165</v>
      </c>
      <c r="M5" s="27" t="s">
        <v>171</v>
      </c>
    </row>
    <row r="6" spans="1:13" ht="15.75" thickBot="1" x14ac:dyDescent="0.3">
      <c r="K6" s="20" t="s">
        <v>168</v>
      </c>
      <c r="L6" s="21" t="s">
        <v>166</v>
      </c>
      <c r="M6" s="29" t="s">
        <v>172</v>
      </c>
    </row>
    <row r="7" spans="1:13" x14ac:dyDescent="0.25">
      <c r="K7" s="24" t="s">
        <v>167</v>
      </c>
      <c r="L7" s="25" t="s">
        <v>163</v>
      </c>
      <c r="M7" s="28" t="s">
        <v>169</v>
      </c>
    </row>
    <row r="8" spans="1:13" x14ac:dyDescent="0.25">
      <c r="K8" s="19" t="s">
        <v>167</v>
      </c>
      <c r="L8" s="9" t="s">
        <v>161</v>
      </c>
      <c r="M8" s="27" t="s">
        <v>170</v>
      </c>
    </row>
    <row r="9" spans="1:13" x14ac:dyDescent="0.25">
      <c r="K9" s="19" t="s">
        <v>167</v>
      </c>
      <c r="L9" s="9" t="s">
        <v>164</v>
      </c>
      <c r="M9" s="27" t="s">
        <v>170</v>
      </c>
    </row>
    <row r="10" spans="1:13" x14ac:dyDescent="0.25">
      <c r="K10" s="19" t="s">
        <v>167</v>
      </c>
      <c r="L10" s="9" t="s">
        <v>165</v>
      </c>
      <c r="M10" s="27" t="s">
        <v>171</v>
      </c>
    </row>
    <row r="11" spans="1:13" ht="15.75" thickBot="1" x14ac:dyDescent="0.3">
      <c r="K11" s="20" t="s">
        <v>167</v>
      </c>
      <c r="L11" s="21" t="s">
        <v>166</v>
      </c>
      <c r="M11" s="29" t="s">
        <v>172</v>
      </c>
    </row>
    <row r="12" spans="1:13" x14ac:dyDescent="0.25">
      <c r="K12" s="24" t="s">
        <v>162</v>
      </c>
      <c r="L12" s="25" t="s">
        <v>163</v>
      </c>
      <c r="M12" s="28" t="s">
        <v>170</v>
      </c>
    </row>
    <row r="13" spans="1:13" x14ac:dyDescent="0.25">
      <c r="K13" s="19" t="s">
        <v>162</v>
      </c>
      <c r="L13" s="9" t="s">
        <v>161</v>
      </c>
      <c r="M13" s="27" t="s">
        <v>170</v>
      </c>
    </row>
    <row r="14" spans="1:13" x14ac:dyDescent="0.25">
      <c r="K14" s="19" t="s">
        <v>162</v>
      </c>
      <c r="L14" s="9" t="s">
        <v>164</v>
      </c>
      <c r="M14" s="27" t="s">
        <v>170</v>
      </c>
    </row>
    <row r="15" spans="1:13" x14ac:dyDescent="0.25">
      <c r="K15" s="19" t="s">
        <v>162</v>
      </c>
      <c r="L15" s="9" t="s">
        <v>165</v>
      </c>
      <c r="M15" s="27" t="s">
        <v>171</v>
      </c>
    </row>
    <row r="16" spans="1:13" ht="15.75" thickBot="1" x14ac:dyDescent="0.3">
      <c r="K16" s="20" t="s">
        <v>162</v>
      </c>
      <c r="L16" s="21" t="s">
        <v>166</v>
      </c>
      <c r="M16" s="29" t="s">
        <v>172</v>
      </c>
    </row>
    <row r="17" spans="11:13" x14ac:dyDescent="0.25">
      <c r="K17" s="24" t="s">
        <v>136</v>
      </c>
      <c r="L17" s="25" t="s">
        <v>163</v>
      </c>
      <c r="M17" s="28" t="s">
        <v>170</v>
      </c>
    </row>
    <row r="18" spans="11:13" x14ac:dyDescent="0.25">
      <c r="K18" s="19" t="s">
        <v>136</v>
      </c>
      <c r="L18" s="9" t="s">
        <v>161</v>
      </c>
      <c r="M18" s="27" t="s">
        <v>170</v>
      </c>
    </row>
    <row r="19" spans="11:13" x14ac:dyDescent="0.25">
      <c r="K19" s="19" t="s">
        <v>136</v>
      </c>
      <c r="L19" s="9" t="s">
        <v>164</v>
      </c>
      <c r="M19" s="27" t="s">
        <v>171</v>
      </c>
    </row>
    <row r="20" spans="11:13" x14ac:dyDescent="0.25">
      <c r="K20" s="19" t="s">
        <v>136</v>
      </c>
      <c r="L20" s="9" t="s">
        <v>165</v>
      </c>
      <c r="M20" s="27" t="s">
        <v>171</v>
      </c>
    </row>
    <row r="21" spans="11:13" ht="15.75" thickBot="1" x14ac:dyDescent="0.3">
      <c r="K21" s="20" t="s">
        <v>136</v>
      </c>
      <c r="L21" s="21" t="s">
        <v>166</v>
      </c>
      <c r="M21" s="29" t="s">
        <v>172</v>
      </c>
    </row>
    <row r="22" spans="11:13" x14ac:dyDescent="0.25">
      <c r="K22" s="24" t="s">
        <v>175</v>
      </c>
      <c r="L22" s="25" t="s">
        <v>163</v>
      </c>
      <c r="M22" s="28" t="s">
        <v>171</v>
      </c>
    </row>
    <row r="23" spans="11:13" x14ac:dyDescent="0.25">
      <c r="K23" s="19" t="s">
        <v>175</v>
      </c>
      <c r="L23" s="9" t="s">
        <v>161</v>
      </c>
      <c r="M23" s="27" t="s">
        <v>171</v>
      </c>
    </row>
    <row r="24" spans="11:13" x14ac:dyDescent="0.25">
      <c r="K24" s="19" t="s">
        <v>175</v>
      </c>
      <c r="L24" s="9" t="s">
        <v>164</v>
      </c>
      <c r="M24" s="27" t="s">
        <v>171</v>
      </c>
    </row>
    <row r="25" spans="11:13" x14ac:dyDescent="0.25">
      <c r="K25" s="19" t="s">
        <v>175</v>
      </c>
      <c r="L25" s="9" t="s">
        <v>165</v>
      </c>
      <c r="M25" s="27" t="s">
        <v>171</v>
      </c>
    </row>
    <row r="26" spans="11:13" ht="15.75" thickBot="1" x14ac:dyDescent="0.3">
      <c r="K26" s="20" t="s">
        <v>175</v>
      </c>
      <c r="L26" s="21" t="s">
        <v>166</v>
      </c>
      <c r="M26" s="29" t="s">
        <v>172</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0000000-0002-0000-0900-000000000000}">
      <formula1>"Muy baja,Baja,Media,Alta,Muy Alta"</formula1>
    </dataValidation>
    <dataValidation type="list" allowBlank="1" showInputMessage="1" showErrorMessage="1" sqref="M2:M26" xr:uid="{00000000-0002-0000-0900-000001000000}">
      <formula1>"Zona de riesgo baja,Zona de riesgo moderada,Zona de riesgo alta,Zona de riesgo extrema"</formula1>
    </dataValidation>
    <dataValidation type="list" allowBlank="1" showInputMessage="1" showErrorMessage="1" sqref="L2:L26" xr:uid="{00000000-0002-0000-0900-000002000000}">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G52"/>
  <sheetViews>
    <sheetView workbookViewId="0">
      <selection activeCell="C5" sqref="C5"/>
    </sheetView>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workbookViewId="0">
      <selection activeCell="B6" sqref="B6:C17"/>
    </sheetView>
  </sheetViews>
  <sheetFormatPr baseColWidth="10" defaultRowHeight="13.5" x14ac:dyDescent="0.25"/>
  <cols>
    <col min="1" max="1" width="5.42578125" style="59" customWidth="1"/>
    <col min="2" max="2" width="12" style="59" customWidth="1"/>
    <col min="3" max="3" width="30.5703125" style="59" customWidth="1"/>
    <col min="4" max="6" width="24" style="59" customWidth="1"/>
    <col min="7" max="7" width="20.5703125" style="59" customWidth="1"/>
    <col min="8" max="16384" width="11.42578125" style="59"/>
  </cols>
  <sheetData>
    <row r="1" spans="1:7" ht="30.75" customHeight="1" x14ac:dyDescent="0.25">
      <c r="A1" s="103" t="s">
        <v>264</v>
      </c>
      <c r="B1" s="104"/>
      <c r="C1" s="105" t="s">
        <v>255</v>
      </c>
      <c r="D1" s="105"/>
      <c r="E1" s="105"/>
      <c r="F1" s="106"/>
      <c r="G1" s="51" t="s">
        <v>256</v>
      </c>
    </row>
    <row r="2" spans="1:7" x14ac:dyDescent="0.25">
      <c r="A2" s="100" t="s">
        <v>118</v>
      </c>
      <c r="B2" s="100"/>
      <c r="C2" s="110" t="s">
        <v>590</v>
      </c>
      <c r="D2" s="110"/>
      <c r="E2" s="110"/>
      <c r="F2" s="110"/>
      <c r="G2" s="110"/>
    </row>
    <row r="3" spans="1:7" x14ac:dyDescent="0.25">
      <c r="A3" s="100" t="s">
        <v>119</v>
      </c>
      <c r="B3" s="100"/>
      <c r="C3" s="107"/>
      <c r="D3" s="108"/>
      <c r="E3" s="109"/>
      <c r="F3" s="60" t="s">
        <v>130</v>
      </c>
      <c r="G3" s="31">
        <v>2024</v>
      </c>
    </row>
    <row r="4" spans="1:7" x14ac:dyDescent="0.25">
      <c r="A4" s="113"/>
      <c r="B4" s="113"/>
      <c r="C4" s="113"/>
      <c r="D4" s="113"/>
      <c r="E4" s="113"/>
      <c r="F4" s="113"/>
    </row>
    <row r="5" spans="1:7" x14ac:dyDescent="0.25">
      <c r="A5" s="61" t="s">
        <v>117</v>
      </c>
      <c r="B5" s="101" t="s">
        <v>131</v>
      </c>
      <c r="C5" s="102"/>
      <c r="D5" s="61" t="s">
        <v>120</v>
      </c>
      <c r="E5" s="61" t="s">
        <v>121</v>
      </c>
      <c r="F5" s="61" t="s">
        <v>122</v>
      </c>
      <c r="G5" s="61" t="s">
        <v>137</v>
      </c>
    </row>
    <row r="6" spans="1:7" x14ac:dyDescent="0.25">
      <c r="A6" s="31">
        <v>1</v>
      </c>
      <c r="B6" s="98" t="s">
        <v>582</v>
      </c>
      <c r="C6" s="99"/>
      <c r="D6" s="31" t="s">
        <v>136</v>
      </c>
      <c r="E6" s="31" t="s">
        <v>136</v>
      </c>
      <c r="F6" s="31" t="s">
        <v>136</v>
      </c>
      <c r="G6" s="18" t="str">
        <f t="shared" ref="G6:G35" si="0">IF(OR(D6="Alta", AND(E6="Alta", F6="Alta")), "Si", "No")</f>
        <v>Si</v>
      </c>
    </row>
    <row r="7" spans="1:7" x14ac:dyDescent="0.25">
      <c r="A7" s="31">
        <v>2</v>
      </c>
      <c r="B7" s="98" t="s">
        <v>583</v>
      </c>
      <c r="C7" s="99"/>
      <c r="D7" s="31" t="s">
        <v>136</v>
      </c>
      <c r="E7" s="31" t="s">
        <v>136</v>
      </c>
      <c r="F7" s="31" t="s">
        <v>162</v>
      </c>
      <c r="G7" s="18" t="str">
        <f t="shared" si="0"/>
        <v>Si</v>
      </c>
    </row>
    <row r="8" spans="1:7" x14ac:dyDescent="0.25">
      <c r="A8" s="31">
        <v>3</v>
      </c>
      <c r="B8" s="98" t="s">
        <v>190</v>
      </c>
      <c r="C8" s="99"/>
      <c r="D8" s="31" t="s">
        <v>167</v>
      </c>
      <c r="E8" s="31" t="s">
        <v>136</v>
      </c>
      <c r="F8" s="31" t="s">
        <v>162</v>
      </c>
      <c r="G8" s="18" t="str">
        <f t="shared" si="0"/>
        <v>No</v>
      </c>
    </row>
    <row r="9" spans="1:7" x14ac:dyDescent="0.25">
      <c r="A9" s="31">
        <v>4</v>
      </c>
      <c r="B9" s="98" t="s">
        <v>584</v>
      </c>
      <c r="C9" s="99"/>
      <c r="D9" s="31" t="s">
        <v>136</v>
      </c>
      <c r="E9" s="31" t="s">
        <v>136</v>
      </c>
      <c r="F9" s="31" t="s">
        <v>136</v>
      </c>
      <c r="G9" s="18" t="str">
        <f t="shared" si="0"/>
        <v>Si</v>
      </c>
    </row>
    <row r="10" spans="1:7" x14ac:dyDescent="0.25">
      <c r="A10" s="31">
        <v>5</v>
      </c>
      <c r="B10" s="98" t="s">
        <v>585</v>
      </c>
      <c r="C10" s="99"/>
      <c r="D10" s="31" t="s">
        <v>136</v>
      </c>
      <c r="E10" s="31" t="s">
        <v>136</v>
      </c>
      <c r="F10" s="31" t="s">
        <v>136</v>
      </c>
      <c r="G10" s="18" t="str">
        <f t="shared" si="0"/>
        <v>Si</v>
      </c>
    </row>
    <row r="11" spans="1:7" x14ac:dyDescent="0.25">
      <c r="A11" s="31">
        <v>6</v>
      </c>
      <c r="B11" s="98" t="s">
        <v>586</v>
      </c>
      <c r="C11" s="99"/>
      <c r="D11" s="31" t="s">
        <v>136</v>
      </c>
      <c r="E11" s="31" t="s">
        <v>136</v>
      </c>
      <c r="F11" s="31" t="s">
        <v>136</v>
      </c>
      <c r="G11" s="18" t="str">
        <f t="shared" si="0"/>
        <v>Si</v>
      </c>
    </row>
    <row r="12" spans="1:7" s="15" customFormat="1" ht="15.75" customHeight="1" x14ac:dyDescent="0.25">
      <c r="A12" s="16">
        <v>7</v>
      </c>
      <c r="B12" s="111" t="s">
        <v>191</v>
      </c>
      <c r="C12" s="112"/>
      <c r="D12" s="31" t="s">
        <v>167</v>
      </c>
      <c r="E12" s="31" t="s">
        <v>136</v>
      </c>
      <c r="F12" s="31" t="s">
        <v>136</v>
      </c>
      <c r="G12" s="62" t="str">
        <f t="shared" si="0"/>
        <v>Si</v>
      </c>
    </row>
    <row r="13" spans="1:7" x14ac:dyDescent="0.25">
      <c r="A13" s="31">
        <v>8</v>
      </c>
      <c r="B13" s="98" t="s">
        <v>266</v>
      </c>
      <c r="C13" s="99"/>
      <c r="D13" s="31" t="s">
        <v>167</v>
      </c>
      <c r="E13" s="31" t="s">
        <v>136</v>
      </c>
      <c r="F13" s="31" t="s">
        <v>167</v>
      </c>
      <c r="G13" s="18" t="str">
        <f t="shared" si="0"/>
        <v>No</v>
      </c>
    </row>
    <row r="14" spans="1:7" x14ac:dyDescent="0.25">
      <c r="A14" s="31">
        <v>9</v>
      </c>
      <c r="B14" s="98" t="s">
        <v>135</v>
      </c>
      <c r="C14" s="99"/>
      <c r="D14" s="31" t="s">
        <v>136</v>
      </c>
      <c r="E14" s="31" t="s">
        <v>136</v>
      </c>
      <c r="F14" s="31" t="s">
        <v>136</v>
      </c>
      <c r="G14" s="18" t="str">
        <f t="shared" si="0"/>
        <v>Si</v>
      </c>
    </row>
    <row r="15" spans="1:7" x14ac:dyDescent="0.25">
      <c r="A15" s="31">
        <v>10</v>
      </c>
      <c r="B15" s="98" t="s">
        <v>587</v>
      </c>
      <c r="C15" s="99"/>
      <c r="D15" s="31" t="s">
        <v>136</v>
      </c>
      <c r="E15" s="31" t="s">
        <v>136</v>
      </c>
      <c r="F15" s="31" t="s">
        <v>136</v>
      </c>
      <c r="G15" s="18" t="str">
        <f t="shared" si="0"/>
        <v>Si</v>
      </c>
    </row>
    <row r="16" spans="1:7" x14ac:dyDescent="0.25">
      <c r="A16" s="31">
        <v>11</v>
      </c>
      <c r="B16" s="98" t="s">
        <v>588</v>
      </c>
      <c r="C16" s="99"/>
      <c r="D16" s="31" t="s">
        <v>167</v>
      </c>
      <c r="E16" s="31" t="s">
        <v>136</v>
      </c>
      <c r="F16" s="31" t="s">
        <v>136</v>
      </c>
      <c r="G16" s="18" t="str">
        <f t="shared" si="0"/>
        <v>Si</v>
      </c>
    </row>
    <row r="17" spans="1:7" x14ac:dyDescent="0.25">
      <c r="A17" s="31">
        <v>12</v>
      </c>
      <c r="B17" s="98" t="s">
        <v>589</v>
      </c>
      <c r="C17" s="99"/>
      <c r="D17" s="31" t="s">
        <v>167</v>
      </c>
      <c r="E17" s="31" t="s">
        <v>136</v>
      </c>
      <c r="F17" s="31" t="s">
        <v>136</v>
      </c>
      <c r="G17" s="18" t="str">
        <f t="shared" si="0"/>
        <v>Si</v>
      </c>
    </row>
    <row r="18" spans="1:7" x14ac:dyDescent="0.25">
      <c r="A18" s="31">
        <v>13</v>
      </c>
      <c r="B18" s="98"/>
      <c r="C18" s="99"/>
      <c r="D18" s="31"/>
      <c r="E18" s="31"/>
      <c r="F18" s="31"/>
      <c r="G18" s="18" t="str">
        <f t="shared" si="0"/>
        <v>No</v>
      </c>
    </row>
    <row r="19" spans="1:7" ht="18" customHeight="1" x14ac:dyDescent="0.25">
      <c r="A19" s="31">
        <v>14</v>
      </c>
      <c r="B19" s="98"/>
      <c r="C19" s="99"/>
      <c r="D19" s="31"/>
      <c r="E19" s="31"/>
      <c r="F19" s="31"/>
      <c r="G19" s="18" t="str">
        <f t="shared" si="0"/>
        <v>No</v>
      </c>
    </row>
    <row r="20" spans="1:7" x14ac:dyDescent="0.25">
      <c r="A20" s="31">
        <v>15</v>
      </c>
      <c r="B20" s="98"/>
      <c r="C20" s="99"/>
      <c r="D20" s="31"/>
      <c r="E20" s="31"/>
      <c r="F20" s="31"/>
      <c r="G20" s="18" t="str">
        <f t="shared" si="0"/>
        <v>No</v>
      </c>
    </row>
    <row r="21" spans="1:7" x14ac:dyDescent="0.25">
      <c r="A21" s="31">
        <v>16</v>
      </c>
      <c r="B21" s="98"/>
      <c r="C21" s="99"/>
      <c r="D21" s="31"/>
      <c r="E21" s="31"/>
      <c r="F21" s="31"/>
      <c r="G21" s="18" t="str">
        <f t="shared" si="0"/>
        <v>No</v>
      </c>
    </row>
    <row r="22" spans="1:7" x14ac:dyDescent="0.25">
      <c r="A22" s="31">
        <v>17</v>
      </c>
      <c r="B22" s="98"/>
      <c r="C22" s="99"/>
      <c r="D22" s="31"/>
      <c r="E22" s="31"/>
      <c r="F22" s="31"/>
      <c r="G22" s="18" t="str">
        <f t="shared" si="0"/>
        <v>No</v>
      </c>
    </row>
    <row r="23" spans="1:7" x14ac:dyDescent="0.25">
      <c r="A23" s="31">
        <v>18</v>
      </c>
      <c r="B23" s="98"/>
      <c r="C23" s="99"/>
      <c r="D23" s="31"/>
      <c r="E23" s="31"/>
      <c r="F23" s="31"/>
      <c r="G23" s="18" t="str">
        <f t="shared" si="0"/>
        <v>No</v>
      </c>
    </row>
    <row r="24" spans="1:7" x14ac:dyDescent="0.25">
      <c r="A24" s="31">
        <v>19</v>
      </c>
      <c r="B24" s="98"/>
      <c r="C24" s="99"/>
      <c r="D24" s="31"/>
      <c r="E24" s="31"/>
      <c r="F24" s="31"/>
      <c r="G24" s="18" t="str">
        <f t="shared" si="0"/>
        <v>No</v>
      </c>
    </row>
    <row r="25" spans="1:7" x14ac:dyDescent="0.25">
      <c r="A25" s="31">
        <v>20</v>
      </c>
      <c r="B25" s="98"/>
      <c r="C25" s="99"/>
      <c r="D25" s="31"/>
      <c r="E25" s="31"/>
      <c r="F25" s="31"/>
      <c r="G25" s="18" t="str">
        <f t="shared" si="0"/>
        <v>No</v>
      </c>
    </row>
    <row r="26" spans="1:7" x14ac:dyDescent="0.25">
      <c r="A26" s="31">
        <v>21</v>
      </c>
      <c r="B26" s="98"/>
      <c r="C26" s="99"/>
      <c r="D26" s="31"/>
      <c r="E26" s="31"/>
      <c r="F26" s="31"/>
      <c r="G26" s="18" t="str">
        <f t="shared" si="0"/>
        <v>No</v>
      </c>
    </row>
    <row r="27" spans="1:7" x14ac:dyDescent="0.25">
      <c r="A27" s="31">
        <v>22</v>
      </c>
      <c r="B27" s="98"/>
      <c r="C27" s="99"/>
      <c r="D27" s="31"/>
      <c r="E27" s="31"/>
      <c r="F27" s="31"/>
      <c r="G27" s="18" t="str">
        <f t="shared" si="0"/>
        <v>No</v>
      </c>
    </row>
    <row r="28" spans="1:7" x14ac:dyDescent="0.25">
      <c r="A28" s="31">
        <v>23</v>
      </c>
      <c r="B28" s="98"/>
      <c r="C28" s="99"/>
      <c r="D28" s="31"/>
      <c r="E28" s="31"/>
      <c r="F28" s="31"/>
      <c r="G28" s="18" t="str">
        <f t="shared" si="0"/>
        <v>No</v>
      </c>
    </row>
    <row r="29" spans="1:7" x14ac:dyDescent="0.25">
      <c r="A29" s="31">
        <v>24</v>
      </c>
      <c r="B29" s="98"/>
      <c r="C29" s="99"/>
      <c r="D29" s="31"/>
      <c r="E29" s="31"/>
      <c r="F29" s="31"/>
      <c r="G29" s="18" t="str">
        <f t="shared" si="0"/>
        <v>No</v>
      </c>
    </row>
    <row r="30" spans="1:7" x14ac:dyDescent="0.25">
      <c r="A30" s="31">
        <v>25</v>
      </c>
      <c r="B30" s="98"/>
      <c r="C30" s="99"/>
      <c r="D30" s="31"/>
      <c r="E30" s="31"/>
      <c r="F30" s="31"/>
      <c r="G30" s="18" t="str">
        <f t="shared" si="0"/>
        <v>No</v>
      </c>
    </row>
    <row r="31" spans="1:7" x14ac:dyDescent="0.25">
      <c r="A31" s="31">
        <v>26</v>
      </c>
      <c r="B31" s="98"/>
      <c r="C31" s="99"/>
      <c r="D31" s="31"/>
      <c r="E31" s="31"/>
      <c r="F31" s="31"/>
      <c r="G31" s="18" t="str">
        <f t="shared" si="0"/>
        <v>No</v>
      </c>
    </row>
    <row r="32" spans="1:7" x14ac:dyDescent="0.25">
      <c r="A32" s="31">
        <v>27</v>
      </c>
      <c r="B32" s="98"/>
      <c r="C32" s="99"/>
      <c r="D32" s="31"/>
      <c r="E32" s="31"/>
      <c r="F32" s="31"/>
      <c r="G32" s="18" t="str">
        <f t="shared" si="0"/>
        <v>No</v>
      </c>
    </row>
    <row r="33" spans="1:7" x14ac:dyDescent="0.25">
      <c r="A33" s="31">
        <v>28</v>
      </c>
      <c r="B33" s="98"/>
      <c r="C33" s="99"/>
      <c r="D33" s="31"/>
      <c r="E33" s="31"/>
      <c r="F33" s="31"/>
      <c r="G33" s="18" t="str">
        <f t="shared" si="0"/>
        <v>No</v>
      </c>
    </row>
    <row r="34" spans="1:7" x14ac:dyDescent="0.25">
      <c r="A34" s="31">
        <v>29</v>
      </c>
      <c r="B34" s="98"/>
      <c r="C34" s="99"/>
      <c r="D34" s="31"/>
      <c r="E34" s="31"/>
      <c r="F34" s="31"/>
      <c r="G34" s="18" t="str">
        <f t="shared" si="0"/>
        <v>No</v>
      </c>
    </row>
    <row r="35" spans="1:7" x14ac:dyDescent="0.25">
      <c r="A35" s="31">
        <v>30</v>
      </c>
      <c r="B35" s="98"/>
      <c r="C35" s="99"/>
      <c r="D35" s="31"/>
      <c r="E35" s="31"/>
      <c r="F35" s="31"/>
      <c r="G35" s="18" t="str">
        <f t="shared" si="0"/>
        <v>No</v>
      </c>
    </row>
  </sheetData>
  <mergeCells count="38">
    <mergeCell ref="A1:B1"/>
    <mergeCell ref="C1:F1"/>
    <mergeCell ref="C3:E3"/>
    <mergeCell ref="C2:G2"/>
    <mergeCell ref="B34:C34"/>
    <mergeCell ref="B23:C23"/>
    <mergeCell ref="B24:C24"/>
    <mergeCell ref="B33:C33"/>
    <mergeCell ref="B17:C17"/>
    <mergeCell ref="B11:C11"/>
    <mergeCell ref="B12:C12"/>
    <mergeCell ref="B20:C20"/>
    <mergeCell ref="B25:C25"/>
    <mergeCell ref="A4:F4"/>
    <mergeCell ref="B6:C6"/>
    <mergeCell ref="B7:C7"/>
    <mergeCell ref="B8:C8"/>
    <mergeCell ref="B35:C35"/>
    <mergeCell ref="A2:B2"/>
    <mergeCell ref="A3:B3"/>
    <mergeCell ref="B27:C27"/>
    <mergeCell ref="B28:C28"/>
    <mergeCell ref="B29:C29"/>
    <mergeCell ref="B30:C30"/>
    <mergeCell ref="B31:C31"/>
    <mergeCell ref="B32:C32"/>
    <mergeCell ref="B21:C21"/>
    <mergeCell ref="B22:C22"/>
    <mergeCell ref="B26:C26"/>
    <mergeCell ref="B5:C5"/>
    <mergeCell ref="B13:C13"/>
    <mergeCell ref="B14:C14"/>
    <mergeCell ref="B18:C18"/>
    <mergeCell ref="B19:C19"/>
    <mergeCell ref="B9:C9"/>
    <mergeCell ref="B10:C10"/>
    <mergeCell ref="B15:C15"/>
    <mergeCell ref="B16:C16"/>
  </mergeCells>
  <conditionalFormatting sqref="D6:F35">
    <cfRule type="containsText" dxfId="28" priority="1" operator="containsText" text="Baja">
      <formula>NOT(ISERROR(SEARCH("Baja",D6)))</formula>
    </cfRule>
    <cfRule type="containsText" dxfId="27" priority="2" operator="containsText" text="Media">
      <formula>NOT(ISERROR(SEARCH("Media",D6)))</formula>
    </cfRule>
    <cfRule type="containsText" dxfId="26" priority="3" operator="containsText" text="Alta">
      <formula>NOT(ISERROR(SEARCH("Alta",D6)))</formula>
    </cfRule>
  </conditionalFormatting>
  <conditionalFormatting sqref="G6:G35">
    <cfRule type="containsText" dxfId="25" priority="16" operator="containsText" text="No">
      <formula>NOT(ISERROR(SEARCH("No",G6)))</formula>
    </cfRule>
    <cfRule type="containsText" dxfId="24" priority="17" operator="containsText" text="Si">
      <formula>NOT(ISERROR(SEARCH("Si",G6)))</formula>
    </cfRule>
  </conditionalFormatting>
  <dataValidations count="1">
    <dataValidation type="list" allowBlank="1" showInputMessage="1" showErrorMessage="1" sqref="D6:F35" xr:uid="{00000000-0002-0000-0100-000000000000}">
      <formula1>"Alta,Media,Baja"</formula1>
    </dataValidation>
  </dataValidations>
  <hyperlinks>
    <hyperlink ref="G1" location="activos_apoyo!A1" display="Siguiente" xr:uid="{00000000-0004-0000-0100-000000000000}"/>
    <hyperlink ref="A1:B1" location="portada!A1" display="Anterior"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4"/>
  <sheetViews>
    <sheetView workbookViewId="0">
      <selection activeCell="D28" sqref="D28"/>
    </sheetView>
  </sheetViews>
  <sheetFormatPr baseColWidth="10" defaultRowHeight="16.5" x14ac:dyDescent="0.25"/>
  <cols>
    <col min="1" max="1" width="17.140625" style="63" customWidth="1"/>
    <col min="2" max="2" width="23.140625" style="63" customWidth="1"/>
    <col min="3" max="3" width="80.85546875" style="63" customWidth="1"/>
    <col min="4" max="4" width="17.5703125" style="63" customWidth="1"/>
    <col min="5" max="5" width="22.42578125" style="63" customWidth="1"/>
    <col min="6" max="16384" width="11.42578125" style="63"/>
  </cols>
  <sheetData>
    <row r="1" spans="1:5" ht="27.75" customHeight="1" x14ac:dyDescent="0.25">
      <c r="A1" s="51" t="s">
        <v>257</v>
      </c>
      <c r="B1" s="118" t="s">
        <v>258</v>
      </c>
      <c r="C1" s="105"/>
      <c r="D1" s="106"/>
      <c r="E1" s="52" t="s">
        <v>256</v>
      </c>
    </row>
    <row r="2" spans="1:5" s="13" customFormat="1" ht="34.5" customHeight="1" x14ac:dyDescent="0.25">
      <c r="A2" s="115" t="s">
        <v>132</v>
      </c>
      <c r="B2" s="115"/>
      <c r="C2" s="12" t="s">
        <v>133</v>
      </c>
      <c r="D2" s="12" t="s">
        <v>134</v>
      </c>
      <c r="E2" s="12" t="s">
        <v>202</v>
      </c>
    </row>
    <row r="3" spans="1:5" s="15" customFormat="1" ht="13.5" x14ac:dyDescent="0.25">
      <c r="A3" s="98" t="s">
        <v>582</v>
      </c>
      <c r="B3" s="99"/>
      <c r="C3" s="65" t="s">
        <v>115</v>
      </c>
      <c r="D3" s="16" t="s">
        <v>267</v>
      </c>
      <c r="E3" s="16" t="s">
        <v>117</v>
      </c>
    </row>
    <row r="4" spans="1:5" s="15" customFormat="1" ht="13.5" x14ac:dyDescent="0.25">
      <c r="A4" s="98" t="s">
        <v>582</v>
      </c>
      <c r="B4" s="99"/>
      <c r="C4" s="65" t="s">
        <v>591</v>
      </c>
      <c r="D4" s="16" t="s">
        <v>269</v>
      </c>
      <c r="E4" s="16" t="s">
        <v>117</v>
      </c>
    </row>
    <row r="5" spans="1:5" s="15" customFormat="1" ht="13.5" x14ac:dyDescent="0.25">
      <c r="A5" s="98" t="s">
        <v>583</v>
      </c>
      <c r="B5" s="99"/>
      <c r="C5" s="65" t="s">
        <v>115</v>
      </c>
      <c r="D5" s="16" t="s">
        <v>267</v>
      </c>
      <c r="E5" s="16" t="s">
        <v>117</v>
      </c>
    </row>
    <row r="6" spans="1:5" s="15" customFormat="1" ht="13.5" x14ac:dyDescent="0.25">
      <c r="A6" s="98" t="s">
        <v>583</v>
      </c>
      <c r="B6" s="99"/>
      <c r="C6" s="65" t="s">
        <v>591</v>
      </c>
      <c r="D6" s="16" t="s">
        <v>269</v>
      </c>
      <c r="E6" s="16" t="s">
        <v>117</v>
      </c>
    </row>
    <row r="7" spans="1:5" s="15" customFormat="1" ht="14.25" customHeight="1" x14ac:dyDescent="0.25">
      <c r="A7" s="98" t="s">
        <v>584</v>
      </c>
      <c r="B7" s="99"/>
      <c r="C7" s="65" t="s">
        <v>115</v>
      </c>
      <c r="D7" s="16" t="s">
        <v>267</v>
      </c>
      <c r="E7" s="16" t="s">
        <v>117</v>
      </c>
    </row>
    <row r="8" spans="1:5" s="15" customFormat="1" ht="14.25" customHeight="1" x14ac:dyDescent="0.25">
      <c r="A8" s="98" t="s">
        <v>584</v>
      </c>
      <c r="B8" s="99"/>
      <c r="C8" s="65" t="s">
        <v>591</v>
      </c>
      <c r="D8" s="16" t="s">
        <v>269</v>
      </c>
      <c r="E8" s="16" t="s">
        <v>117</v>
      </c>
    </row>
    <row r="9" spans="1:5" s="15" customFormat="1" ht="13.5" x14ac:dyDescent="0.25">
      <c r="A9" s="98" t="s">
        <v>585</v>
      </c>
      <c r="B9" s="99"/>
      <c r="C9" s="65" t="s">
        <v>115</v>
      </c>
      <c r="D9" s="16" t="s">
        <v>267</v>
      </c>
      <c r="E9" s="16" t="s">
        <v>117</v>
      </c>
    </row>
    <row r="10" spans="1:5" s="15" customFormat="1" ht="13.5" x14ac:dyDescent="0.25">
      <c r="A10" s="98" t="s">
        <v>585</v>
      </c>
      <c r="B10" s="99"/>
      <c r="C10" s="65" t="s">
        <v>591</v>
      </c>
      <c r="D10" s="16" t="s">
        <v>269</v>
      </c>
      <c r="E10" s="16" t="s">
        <v>117</v>
      </c>
    </row>
    <row r="11" spans="1:5" s="15" customFormat="1" ht="13.5" x14ac:dyDescent="0.25">
      <c r="A11" s="98" t="s">
        <v>586</v>
      </c>
      <c r="B11" s="99"/>
      <c r="C11" s="65" t="s">
        <v>115</v>
      </c>
      <c r="D11" s="16" t="s">
        <v>267</v>
      </c>
      <c r="E11" s="16" t="s">
        <v>117</v>
      </c>
    </row>
    <row r="12" spans="1:5" s="15" customFormat="1" ht="13.5" x14ac:dyDescent="0.25">
      <c r="A12" s="98" t="s">
        <v>586</v>
      </c>
      <c r="B12" s="99"/>
      <c r="C12" s="65" t="s">
        <v>591</v>
      </c>
      <c r="D12" s="16" t="s">
        <v>269</v>
      </c>
      <c r="E12" s="16" t="s">
        <v>117</v>
      </c>
    </row>
    <row r="13" spans="1:5" s="15" customFormat="1" ht="19.5" customHeight="1" x14ac:dyDescent="0.25">
      <c r="A13" s="111" t="s">
        <v>191</v>
      </c>
      <c r="B13" s="112"/>
      <c r="C13" s="65" t="s">
        <v>115</v>
      </c>
      <c r="D13" s="16" t="s">
        <v>267</v>
      </c>
      <c r="E13" s="16" t="s">
        <v>117</v>
      </c>
    </row>
    <row r="14" spans="1:5" s="15" customFormat="1" ht="19.5" customHeight="1" x14ac:dyDescent="0.25">
      <c r="A14" s="111" t="s">
        <v>191</v>
      </c>
      <c r="B14" s="112"/>
      <c r="C14" s="65" t="s">
        <v>591</v>
      </c>
      <c r="D14" s="16" t="s">
        <v>269</v>
      </c>
      <c r="E14" s="16" t="s">
        <v>117</v>
      </c>
    </row>
    <row r="15" spans="1:5" s="15" customFormat="1" ht="13.5" x14ac:dyDescent="0.25">
      <c r="A15" s="116" t="s">
        <v>135</v>
      </c>
      <c r="B15" s="116"/>
      <c r="C15" s="76" t="s">
        <v>115</v>
      </c>
      <c r="D15" s="11" t="s">
        <v>267</v>
      </c>
      <c r="E15" s="16" t="s">
        <v>117</v>
      </c>
    </row>
    <row r="16" spans="1:5" s="15" customFormat="1" ht="13.5" x14ac:dyDescent="0.25">
      <c r="A16" s="116" t="s">
        <v>135</v>
      </c>
      <c r="B16" s="116"/>
      <c r="C16" s="76" t="s">
        <v>138</v>
      </c>
      <c r="D16" s="11" t="s">
        <v>268</v>
      </c>
      <c r="E16" s="16" t="s">
        <v>117</v>
      </c>
    </row>
    <row r="17" spans="1:5" s="15" customFormat="1" ht="13.5" x14ac:dyDescent="0.25">
      <c r="A17" s="116" t="s">
        <v>135</v>
      </c>
      <c r="B17" s="116"/>
      <c r="C17" s="76" t="s">
        <v>139</v>
      </c>
      <c r="D17" s="11" t="s">
        <v>9</v>
      </c>
      <c r="E17" s="16" t="s">
        <v>117</v>
      </c>
    </row>
    <row r="18" spans="1:5" s="15" customFormat="1" ht="13.5" x14ac:dyDescent="0.25">
      <c r="A18" s="116" t="s">
        <v>135</v>
      </c>
      <c r="B18" s="116"/>
      <c r="C18" s="76" t="s">
        <v>591</v>
      </c>
      <c r="D18" s="11" t="s">
        <v>269</v>
      </c>
      <c r="E18" s="16" t="s">
        <v>117</v>
      </c>
    </row>
    <row r="19" spans="1:5" s="15" customFormat="1" ht="13.5" x14ac:dyDescent="0.25">
      <c r="A19" s="98" t="s">
        <v>587</v>
      </c>
      <c r="B19" s="99"/>
      <c r="C19" s="65" t="s">
        <v>115</v>
      </c>
      <c r="D19" s="16" t="s">
        <v>267</v>
      </c>
      <c r="E19" s="16" t="s">
        <v>117</v>
      </c>
    </row>
    <row r="20" spans="1:5" s="15" customFormat="1" ht="13.5" x14ac:dyDescent="0.25">
      <c r="A20" s="98" t="s">
        <v>587</v>
      </c>
      <c r="B20" s="99"/>
      <c r="C20" s="65" t="s">
        <v>591</v>
      </c>
      <c r="D20" s="16" t="s">
        <v>269</v>
      </c>
      <c r="E20" s="16" t="s">
        <v>117</v>
      </c>
    </row>
    <row r="21" spans="1:5" s="15" customFormat="1" ht="13.5" x14ac:dyDescent="0.25">
      <c r="A21" s="98" t="s">
        <v>588</v>
      </c>
      <c r="B21" s="99"/>
      <c r="C21" s="65" t="s">
        <v>115</v>
      </c>
      <c r="D21" s="16" t="s">
        <v>267</v>
      </c>
      <c r="E21" s="16" t="s">
        <v>117</v>
      </c>
    </row>
    <row r="22" spans="1:5" s="15" customFormat="1" ht="13.5" x14ac:dyDescent="0.25">
      <c r="A22" s="98" t="s">
        <v>588</v>
      </c>
      <c r="B22" s="99"/>
      <c r="C22" s="65" t="s">
        <v>591</v>
      </c>
      <c r="D22" s="16" t="s">
        <v>269</v>
      </c>
      <c r="E22" s="16" t="s">
        <v>117</v>
      </c>
    </row>
    <row r="23" spans="1:5" s="15" customFormat="1" ht="13.5" x14ac:dyDescent="0.25">
      <c r="A23" s="98" t="s">
        <v>589</v>
      </c>
      <c r="B23" s="99"/>
      <c r="C23" s="65" t="s">
        <v>115</v>
      </c>
      <c r="D23" s="16" t="s">
        <v>267</v>
      </c>
      <c r="E23" s="16" t="s">
        <v>117</v>
      </c>
    </row>
    <row r="24" spans="1:5" s="15" customFormat="1" ht="13.5" x14ac:dyDescent="0.25">
      <c r="A24" s="98" t="s">
        <v>589</v>
      </c>
      <c r="B24" s="99"/>
      <c r="C24" s="65" t="s">
        <v>591</v>
      </c>
      <c r="D24" s="16" t="s">
        <v>269</v>
      </c>
      <c r="E24" s="16" t="s">
        <v>117</v>
      </c>
    </row>
    <row r="25" spans="1:5" s="15" customFormat="1" ht="21.75" customHeight="1" x14ac:dyDescent="0.25">
      <c r="A25" s="111"/>
      <c r="B25" s="112"/>
      <c r="C25" s="65"/>
      <c r="D25" s="16"/>
      <c r="E25" s="16"/>
    </row>
    <row r="26" spans="1:5" s="15" customFormat="1" ht="13.5" x14ac:dyDescent="0.25">
      <c r="A26" s="114"/>
      <c r="B26" s="114"/>
      <c r="C26" s="65"/>
      <c r="D26" s="16"/>
      <c r="E26" s="16"/>
    </row>
    <row r="27" spans="1:5" s="15" customFormat="1" ht="13.5" x14ac:dyDescent="0.25">
      <c r="A27" s="114"/>
      <c r="B27" s="114"/>
      <c r="C27" s="65"/>
      <c r="D27" s="16"/>
      <c r="E27" s="16"/>
    </row>
    <row r="28" spans="1:5" s="15" customFormat="1" ht="33" customHeight="1" x14ac:dyDescent="0.25">
      <c r="A28" s="114"/>
      <c r="B28" s="114"/>
      <c r="C28" s="65"/>
      <c r="D28" s="16"/>
      <c r="E28" s="16"/>
    </row>
    <row r="29" spans="1:5" s="15" customFormat="1" ht="13.5" x14ac:dyDescent="0.25">
      <c r="A29" s="114"/>
      <c r="B29" s="114"/>
      <c r="C29" s="65"/>
      <c r="D29" s="16"/>
      <c r="E29" s="16"/>
    </row>
    <row r="30" spans="1:5" s="15" customFormat="1" ht="13.5" x14ac:dyDescent="0.25">
      <c r="A30" s="114"/>
      <c r="B30" s="114"/>
      <c r="C30" s="65"/>
      <c r="D30" s="16"/>
      <c r="E30" s="16"/>
    </row>
    <row r="31" spans="1:5" s="15" customFormat="1" ht="13.5" x14ac:dyDescent="0.25">
      <c r="A31" s="114"/>
      <c r="B31" s="114"/>
      <c r="C31" s="65"/>
      <c r="D31" s="16"/>
      <c r="E31" s="16"/>
    </row>
    <row r="32" spans="1:5" s="15" customFormat="1" ht="13.5" x14ac:dyDescent="0.25">
      <c r="A32" s="114"/>
      <c r="B32" s="114"/>
      <c r="C32" s="65"/>
      <c r="D32" s="16"/>
      <c r="E32" s="16"/>
    </row>
    <row r="33" spans="1:5" s="15" customFormat="1" ht="13.5" x14ac:dyDescent="0.25">
      <c r="A33" s="114"/>
      <c r="B33" s="114"/>
      <c r="C33" s="65"/>
      <c r="D33" s="16"/>
      <c r="E33" s="16"/>
    </row>
    <row r="34" spans="1:5" s="15" customFormat="1" ht="13.5" x14ac:dyDescent="0.25">
      <c r="A34" s="114"/>
      <c r="B34" s="114"/>
      <c r="C34" s="65"/>
      <c r="D34" s="16"/>
      <c r="E34" s="16"/>
    </row>
    <row r="35" spans="1:5" s="15" customFormat="1" ht="13.5" x14ac:dyDescent="0.25">
      <c r="A35" s="114"/>
      <c r="B35" s="114"/>
      <c r="C35" s="65"/>
      <c r="D35" s="16"/>
      <c r="E35" s="16"/>
    </row>
    <row r="36" spans="1:5" s="15" customFormat="1" ht="13.5" x14ac:dyDescent="0.25">
      <c r="A36" s="114"/>
      <c r="B36" s="114"/>
      <c r="C36" s="65"/>
      <c r="D36" s="16"/>
      <c r="E36" s="16"/>
    </row>
    <row r="37" spans="1:5" s="59" customFormat="1" ht="13.5" x14ac:dyDescent="0.25">
      <c r="A37" s="117"/>
      <c r="B37" s="117"/>
      <c r="C37" s="64"/>
      <c r="D37" s="31"/>
      <c r="E37" s="31"/>
    </row>
    <row r="38" spans="1:5" s="59" customFormat="1" ht="13.5" x14ac:dyDescent="0.25">
      <c r="A38" s="117"/>
      <c r="B38" s="117"/>
      <c r="C38" s="64"/>
      <c r="D38" s="31"/>
      <c r="E38" s="31"/>
    </row>
    <row r="39" spans="1:5" s="59" customFormat="1" ht="13.5" x14ac:dyDescent="0.25">
      <c r="A39" s="117"/>
      <c r="B39" s="117"/>
      <c r="C39" s="64"/>
      <c r="D39" s="31"/>
      <c r="E39" s="31"/>
    </row>
    <row r="40" spans="1:5" s="59" customFormat="1" ht="13.5" x14ac:dyDescent="0.25">
      <c r="A40" s="117"/>
      <c r="B40" s="117"/>
      <c r="C40" s="64"/>
      <c r="D40" s="31"/>
      <c r="E40" s="31"/>
    </row>
    <row r="41" spans="1:5" s="59" customFormat="1" ht="13.5" x14ac:dyDescent="0.25">
      <c r="A41" s="117"/>
      <c r="B41" s="117"/>
      <c r="C41" s="64"/>
      <c r="D41" s="31"/>
      <c r="E41" s="31"/>
    </row>
    <row r="42" spans="1:5" s="59" customFormat="1" ht="13.5" x14ac:dyDescent="0.25">
      <c r="A42" s="117"/>
      <c r="B42" s="117"/>
      <c r="C42" s="64"/>
      <c r="D42" s="31"/>
      <c r="E42" s="31"/>
    </row>
    <row r="43" spans="1:5" s="59" customFormat="1" ht="13.5" x14ac:dyDescent="0.25">
      <c r="A43" s="117"/>
      <c r="B43" s="117"/>
      <c r="C43" s="64"/>
      <c r="D43" s="31"/>
      <c r="E43" s="31"/>
    </row>
    <row r="44" spans="1:5" s="59" customFormat="1" ht="13.5" x14ac:dyDescent="0.25">
      <c r="A44" s="117"/>
      <c r="B44" s="117"/>
      <c r="C44" s="64"/>
      <c r="D44" s="31"/>
      <c r="E44" s="31"/>
    </row>
    <row r="45" spans="1:5" s="59" customFormat="1" ht="13.5" x14ac:dyDescent="0.25">
      <c r="A45" s="117"/>
      <c r="B45" s="117"/>
      <c r="C45" s="64"/>
      <c r="D45" s="31"/>
      <c r="E45" s="31"/>
    </row>
    <row r="46" spans="1:5" s="59" customFormat="1" ht="13.5" x14ac:dyDescent="0.25">
      <c r="A46" s="117"/>
      <c r="B46" s="117"/>
      <c r="C46" s="64"/>
      <c r="D46" s="31"/>
      <c r="E46" s="31"/>
    </row>
    <row r="47" spans="1:5" s="59" customFormat="1" ht="13.5" x14ac:dyDescent="0.25">
      <c r="A47" s="117"/>
      <c r="B47" s="117"/>
      <c r="C47" s="64"/>
      <c r="D47" s="31"/>
      <c r="E47" s="31"/>
    </row>
    <row r="48" spans="1:5" s="59" customFormat="1" ht="13.5" x14ac:dyDescent="0.25">
      <c r="A48" s="117"/>
      <c r="B48" s="117"/>
      <c r="C48" s="64"/>
      <c r="D48" s="31"/>
      <c r="E48" s="31"/>
    </row>
    <row r="49" spans="1:5" s="59" customFormat="1" ht="13.5" x14ac:dyDescent="0.25">
      <c r="A49" s="117"/>
      <c r="B49" s="117"/>
      <c r="C49" s="64"/>
      <c r="D49" s="31"/>
      <c r="E49" s="31"/>
    </row>
    <row r="50" spans="1:5" s="59" customFormat="1" ht="13.5" x14ac:dyDescent="0.25">
      <c r="A50" s="117"/>
      <c r="B50" s="117"/>
      <c r="C50" s="64"/>
      <c r="D50" s="31"/>
      <c r="E50" s="31"/>
    </row>
    <row r="51" spans="1:5" s="59" customFormat="1" ht="13.5" x14ac:dyDescent="0.25">
      <c r="A51" s="117"/>
      <c r="B51" s="117"/>
      <c r="C51" s="64"/>
      <c r="D51" s="31"/>
      <c r="E51" s="31"/>
    </row>
    <row r="52" spans="1:5" s="59" customFormat="1" ht="13.5" x14ac:dyDescent="0.25">
      <c r="A52" s="117"/>
      <c r="B52" s="117"/>
      <c r="C52" s="64"/>
      <c r="D52" s="31"/>
      <c r="E52" s="31"/>
    </row>
    <row r="53" spans="1:5" s="59" customFormat="1" ht="13.5" x14ac:dyDescent="0.25">
      <c r="A53" s="117"/>
      <c r="B53" s="117"/>
      <c r="C53" s="64"/>
      <c r="D53" s="31"/>
      <c r="E53" s="31"/>
    </row>
    <row r="54" spans="1:5" s="59" customFormat="1" ht="13.5" x14ac:dyDescent="0.25">
      <c r="A54" s="117"/>
      <c r="B54" s="117"/>
      <c r="C54" s="64"/>
      <c r="D54" s="31"/>
      <c r="E54" s="31"/>
    </row>
    <row r="55" spans="1:5" s="59" customFormat="1" ht="13.5" x14ac:dyDescent="0.25">
      <c r="A55" s="117"/>
      <c r="B55" s="117"/>
      <c r="C55" s="64"/>
      <c r="D55" s="31"/>
      <c r="E55" s="31"/>
    </row>
    <row r="56" spans="1:5" s="59" customFormat="1" ht="13.5" x14ac:dyDescent="0.25">
      <c r="A56" s="117"/>
      <c r="B56" s="117"/>
      <c r="C56" s="64"/>
      <c r="D56" s="31"/>
      <c r="E56" s="31"/>
    </row>
    <row r="57" spans="1:5" s="59" customFormat="1" ht="13.5" x14ac:dyDescent="0.25">
      <c r="A57" s="117"/>
      <c r="B57" s="117"/>
      <c r="C57" s="64"/>
      <c r="D57" s="31"/>
      <c r="E57" s="31"/>
    </row>
    <row r="58" spans="1:5" s="59" customFormat="1" ht="13.5" x14ac:dyDescent="0.25">
      <c r="A58" s="117"/>
      <c r="B58" s="117"/>
      <c r="C58" s="64"/>
      <c r="D58" s="31"/>
      <c r="E58" s="31"/>
    </row>
    <row r="59" spans="1:5" s="59" customFormat="1" ht="13.5" x14ac:dyDescent="0.25">
      <c r="A59" s="117"/>
      <c r="B59" s="117"/>
      <c r="C59" s="64"/>
      <c r="D59" s="31"/>
      <c r="E59" s="31"/>
    </row>
    <row r="60" spans="1:5" s="59" customFormat="1" ht="13.5" x14ac:dyDescent="0.25">
      <c r="A60" s="117"/>
      <c r="B60" s="117"/>
      <c r="C60" s="64"/>
      <c r="D60" s="31"/>
      <c r="E60" s="31"/>
    </row>
    <row r="61" spans="1:5" s="59" customFormat="1" ht="13.5" x14ac:dyDescent="0.25">
      <c r="A61" s="117"/>
      <c r="B61" s="117"/>
      <c r="C61" s="64"/>
      <c r="D61" s="31"/>
      <c r="E61" s="31"/>
    </row>
    <row r="62" spans="1:5" s="59" customFormat="1" ht="13.5" x14ac:dyDescent="0.25">
      <c r="A62" s="117"/>
      <c r="B62" s="117"/>
      <c r="C62" s="64"/>
      <c r="D62" s="31"/>
      <c r="E62" s="31"/>
    </row>
    <row r="63" spans="1:5" s="59" customFormat="1" ht="13.5" x14ac:dyDescent="0.25">
      <c r="A63" s="117"/>
      <c r="B63" s="117"/>
      <c r="C63" s="64"/>
      <c r="D63" s="31"/>
      <c r="E63" s="31"/>
    </row>
    <row r="64" spans="1:5" s="59" customFormat="1" ht="13.5" x14ac:dyDescent="0.25">
      <c r="A64" s="117"/>
      <c r="B64" s="117"/>
      <c r="C64" s="64"/>
      <c r="D64" s="31"/>
      <c r="E64" s="31"/>
    </row>
    <row r="65" spans="1:5" s="59" customFormat="1" ht="13.5" x14ac:dyDescent="0.25">
      <c r="A65" s="117"/>
      <c r="B65" s="117"/>
      <c r="C65" s="64"/>
      <c r="D65" s="31"/>
      <c r="E65" s="31"/>
    </row>
    <row r="66" spans="1:5" s="59" customFormat="1" ht="13.5" x14ac:dyDescent="0.25">
      <c r="A66" s="117"/>
      <c r="B66" s="117"/>
      <c r="C66" s="64"/>
      <c r="D66" s="31"/>
      <c r="E66" s="31"/>
    </row>
    <row r="67" spans="1:5" s="59" customFormat="1" ht="13.5" x14ac:dyDescent="0.25">
      <c r="A67" s="117"/>
      <c r="B67" s="117"/>
      <c r="C67" s="64"/>
      <c r="D67" s="31"/>
      <c r="E67" s="31"/>
    </row>
    <row r="68" spans="1:5" s="59" customFormat="1" ht="13.5" x14ac:dyDescent="0.25">
      <c r="A68" s="117"/>
      <c r="B68" s="117"/>
      <c r="C68" s="64"/>
      <c r="D68" s="31"/>
      <c r="E68" s="31"/>
    </row>
    <row r="69" spans="1:5" s="59" customFormat="1" ht="13.5" x14ac:dyDescent="0.25">
      <c r="A69" s="117"/>
      <c r="B69" s="117"/>
      <c r="C69" s="64"/>
      <c r="D69" s="31"/>
      <c r="E69" s="31"/>
    </row>
    <row r="70" spans="1:5" s="59" customFormat="1" ht="13.5" x14ac:dyDescent="0.25">
      <c r="A70" s="117"/>
      <c r="B70" s="117"/>
      <c r="C70" s="64"/>
      <c r="D70" s="31"/>
      <c r="E70" s="31"/>
    </row>
    <row r="71" spans="1:5" s="59" customFormat="1" ht="13.5" x14ac:dyDescent="0.25">
      <c r="A71" s="117"/>
      <c r="B71" s="117"/>
      <c r="C71" s="64"/>
      <c r="D71" s="31"/>
      <c r="E71" s="31"/>
    </row>
    <row r="72" spans="1:5" s="59" customFormat="1" ht="13.5" x14ac:dyDescent="0.25">
      <c r="A72" s="117"/>
      <c r="B72" s="117"/>
      <c r="C72" s="64"/>
      <c r="D72" s="31"/>
      <c r="E72" s="31"/>
    </row>
    <row r="73" spans="1:5" s="59" customFormat="1" ht="13.5" x14ac:dyDescent="0.25">
      <c r="A73" s="117"/>
      <c r="B73" s="117"/>
      <c r="C73" s="64"/>
      <c r="D73" s="31"/>
      <c r="E73" s="31"/>
    </row>
    <row r="74" spans="1:5" s="59" customFormat="1" ht="13.5" x14ac:dyDescent="0.25">
      <c r="A74" s="117"/>
      <c r="B74" s="117"/>
      <c r="C74" s="64"/>
      <c r="D74" s="31"/>
      <c r="E74" s="31"/>
    </row>
    <row r="75" spans="1:5" s="59" customFormat="1" ht="13.5" x14ac:dyDescent="0.25">
      <c r="A75" s="117"/>
      <c r="B75" s="117"/>
      <c r="C75" s="64"/>
      <c r="D75" s="31"/>
      <c r="E75" s="31"/>
    </row>
    <row r="76" spans="1:5" s="59" customFormat="1" ht="13.5" x14ac:dyDescent="0.25">
      <c r="A76" s="117"/>
      <c r="B76" s="117"/>
      <c r="C76" s="64"/>
      <c r="D76" s="31"/>
      <c r="E76" s="31"/>
    </row>
    <row r="77" spans="1:5" s="59" customFormat="1" ht="13.5" x14ac:dyDescent="0.25">
      <c r="A77" s="117"/>
      <c r="B77" s="117"/>
      <c r="C77" s="64"/>
      <c r="D77" s="31"/>
      <c r="E77" s="31"/>
    </row>
    <row r="78" spans="1:5" s="59" customFormat="1" ht="13.5" x14ac:dyDescent="0.25">
      <c r="A78" s="117"/>
      <c r="B78" s="117"/>
      <c r="C78" s="64"/>
      <c r="D78" s="31"/>
      <c r="E78" s="31"/>
    </row>
    <row r="79" spans="1:5" s="59" customFormat="1" ht="13.5" x14ac:dyDescent="0.25">
      <c r="A79" s="117"/>
      <c r="B79" s="117"/>
      <c r="C79" s="64"/>
      <c r="D79" s="31"/>
      <c r="E79" s="31"/>
    </row>
    <row r="80" spans="1:5" s="59" customFormat="1" ht="13.5" x14ac:dyDescent="0.25">
      <c r="A80" s="117"/>
      <c r="B80" s="117"/>
      <c r="C80" s="64"/>
      <c r="D80" s="31"/>
      <c r="E80" s="31"/>
    </row>
    <row r="81" spans="1:5" s="59" customFormat="1" ht="13.5" x14ac:dyDescent="0.25">
      <c r="A81" s="117"/>
      <c r="B81" s="117"/>
      <c r="C81" s="64"/>
      <c r="D81" s="31"/>
      <c r="E81" s="31"/>
    </row>
    <row r="82" spans="1:5" s="59" customFormat="1" ht="13.5" x14ac:dyDescent="0.25">
      <c r="A82" s="117"/>
      <c r="B82" s="117"/>
      <c r="C82" s="64"/>
      <c r="D82" s="31"/>
      <c r="E82" s="31"/>
    </row>
    <row r="83" spans="1:5" s="59" customFormat="1" ht="13.5" x14ac:dyDescent="0.25">
      <c r="A83" s="117"/>
      <c r="B83" s="117"/>
      <c r="C83" s="64"/>
      <c r="D83" s="31"/>
      <c r="E83" s="31"/>
    </row>
    <row r="84" spans="1:5" s="59" customFormat="1" ht="13.5" x14ac:dyDescent="0.25">
      <c r="A84" s="117"/>
      <c r="B84" s="117"/>
      <c r="C84" s="64"/>
      <c r="D84" s="31"/>
      <c r="E84" s="31"/>
    </row>
    <row r="85" spans="1:5" s="59" customFormat="1" ht="13.5" x14ac:dyDescent="0.25">
      <c r="A85" s="117"/>
      <c r="B85" s="117"/>
      <c r="C85" s="64"/>
      <c r="D85" s="31"/>
      <c r="E85" s="31"/>
    </row>
    <row r="86" spans="1:5" s="59" customFormat="1" ht="13.5" x14ac:dyDescent="0.25">
      <c r="A86" s="117"/>
      <c r="B86" s="117"/>
      <c r="C86" s="64"/>
      <c r="D86" s="31"/>
      <c r="E86" s="31"/>
    </row>
    <row r="87" spans="1:5" s="59" customFormat="1" ht="13.5" x14ac:dyDescent="0.25">
      <c r="A87" s="117"/>
      <c r="B87" s="117"/>
      <c r="C87" s="64"/>
      <c r="D87" s="31"/>
      <c r="E87" s="31"/>
    </row>
    <row r="88" spans="1:5" s="59" customFormat="1" ht="13.5" x14ac:dyDescent="0.25">
      <c r="A88" s="117"/>
      <c r="B88" s="117"/>
      <c r="C88" s="64"/>
      <c r="D88" s="31"/>
      <c r="E88" s="31"/>
    </row>
    <row r="89" spans="1:5" s="59" customFormat="1" ht="13.5" x14ac:dyDescent="0.25">
      <c r="A89" s="117"/>
      <c r="B89" s="117"/>
      <c r="C89" s="64"/>
      <c r="D89" s="31"/>
      <c r="E89" s="31"/>
    </row>
    <row r="90" spans="1:5" s="59" customFormat="1" ht="13.5" x14ac:dyDescent="0.25">
      <c r="A90" s="117"/>
      <c r="B90" s="117"/>
      <c r="C90" s="64"/>
      <c r="D90" s="31"/>
      <c r="E90" s="31"/>
    </row>
    <row r="91" spans="1:5" s="59" customFormat="1" ht="13.5" x14ac:dyDescent="0.25">
      <c r="A91" s="117"/>
      <c r="B91" s="117"/>
      <c r="C91" s="64"/>
      <c r="D91" s="31"/>
      <c r="E91" s="31"/>
    </row>
    <row r="92" spans="1:5" s="59" customFormat="1" ht="13.5" x14ac:dyDescent="0.25">
      <c r="A92" s="117"/>
      <c r="B92" s="117"/>
      <c r="C92" s="64"/>
      <c r="D92" s="31"/>
      <c r="E92" s="31"/>
    </row>
    <row r="93" spans="1:5" s="59" customFormat="1" ht="13.5" x14ac:dyDescent="0.25">
      <c r="A93" s="117"/>
      <c r="B93" s="117"/>
      <c r="C93" s="64"/>
      <c r="D93" s="31"/>
      <c r="E93" s="31"/>
    </row>
    <row r="94" spans="1:5" s="59" customFormat="1" ht="13.5" x14ac:dyDescent="0.25">
      <c r="A94" s="117"/>
      <c r="B94" s="117"/>
      <c r="C94" s="64"/>
      <c r="D94" s="31"/>
      <c r="E94" s="31"/>
    </row>
    <row r="95" spans="1:5" s="59" customFormat="1" ht="13.5" x14ac:dyDescent="0.25">
      <c r="A95" s="117"/>
      <c r="B95" s="117"/>
      <c r="C95" s="64"/>
      <c r="D95" s="31"/>
      <c r="E95" s="31"/>
    </row>
    <row r="96" spans="1:5" s="59" customFormat="1" ht="13.5" x14ac:dyDescent="0.25">
      <c r="A96" s="117"/>
      <c r="B96" s="117"/>
      <c r="C96" s="64"/>
      <c r="D96" s="31"/>
      <c r="E96" s="31"/>
    </row>
    <row r="97" spans="1:5" s="59" customFormat="1" ht="13.5" x14ac:dyDescent="0.25">
      <c r="A97" s="117"/>
      <c r="B97" s="117"/>
      <c r="C97" s="64"/>
      <c r="D97" s="31"/>
      <c r="E97" s="31"/>
    </row>
    <row r="98" spans="1:5" s="59" customFormat="1" ht="13.5" x14ac:dyDescent="0.25">
      <c r="A98" s="117"/>
      <c r="B98" s="117"/>
      <c r="C98" s="64"/>
      <c r="D98" s="31"/>
      <c r="E98" s="31"/>
    </row>
    <row r="99" spans="1:5" s="59" customFormat="1" ht="13.5" x14ac:dyDescent="0.25">
      <c r="A99" s="117"/>
      <c r="B99" s="117"/>
      <c r="C99" s="64"/>
      <c r="D99" s="31"/>
      <c r="E99" s="31"/>
    </row>
    <row r="100" spans="1:5" s="59" customFormat="1" ht="13.5" x14ac:dyDescent="0.25">
      <c r="A100" s="117"/>
      <c r="B100" s="117"/>
      <c r="C100" s="64"/>
      <c r="D100" s="31"/>
      <c r="E100" s="31"/>
    </row>
    <row r="101" spans="1:5" s="59" customFormat="1" ht="13.5" x14ac:dyDescent="0.25">
      <c r="A101" s="117"/>
      <c r="B101" s="117"/>
      <c r="C101" s="64"/>
      <c r="D101" s="31"/>
      <c r="E101" s="31"/>
    </row>
    <row r="102" spans="1:5" s="59" customFormat="1" ht="13.5" x14ac:dyDescent="0.25">
      <c r="A102" s="117"/>
      <c r="B102" s="117"/>
      <c r="C102" s="64"/>
      <c r="D102" s="31"/>
      <c r="E102" s="31"/>
    </row>
    <row r="103" spans="1:5" s="59" customFormat="1" ht="13.5" x14ac:dyDescent="0.25">
      <c r="A103" s="117"/>
      <c r="B103" s="117"/>
      <c r="C103" s="64"/>
      <c r="D103" s="31"/>
      <c r="E103" s="31"/>
    </row>
    <row r="104" spans="1:5" s="59" customFormat="1" ht="13.5" x14ac:dyDescent="0.25">
      <c r="A104" s="117"/>
      <c r="B104" s="117"/>
      <c r="C104" s="64"/>
      <c r="D104" s="31"/>
      <c r="E104" s="31"/>
    </row>
  </sheetData>
  <mergeCells count="104">
    <mergeCell ref="A14:B14"/>
    <mergeCell ref="A16:B16"/>
    <mergeCell ref="B1:D1"/>
    <mergeCell ref="A103:B103"/>
    <mergeCell ref="A104:B104"/>
    <mergeCell ref="A100:B100"/>
    <mergeCell ref="A101:B101"/>
    <mergeCell ref="A102:B102"/>
    <mergeCell ref="A97:B97"/>
    <mergeCell ref="A98:B98"/>
    <mergeCell ref="A99:B99"/>
    <mergeCell ref="A94:B94"/>
    <mergeCell ref="A95:B95"/>
    <mergeCell ref="A96:B96"/>
    <mergeCell ref="A91:B91"/>
    <mergeCell ref="A92:B92"/>
    <mergeCell ref="A93:B93"/>
    <mergeCell ref="A88:B88"/>
    <mergeCell ref="A89:B89"/>
    <mergeCell ref="A90:B90"/>
    <mergeCell ref="A85:B85"/>
    <mergeCell ref="A86:B86"/>
    <mergeCell ref="A87:B87"/>
    <mergeCell ref="A82:B82"/>
    <mergeCell ref="A83:B83"/>
    <mergeCell ref="A84:B84"/>
    <mergeCell ref="A79:B79"/>
    <mergeCell ref="A80:B80"/>
    <mergeCell ref="A81:B81"/>
    <mergeCell ref="A76:B76"/>
    <mergeCell ref="A77:B77"/>
    <mergeCell ref="A78:B78"/>
    <mergeCell ref="A73:B73"/>
    <mergeCell ref="A74:B74"/>
    <mergeCell ref="A75:B75"/>
    <mergeCell ref="A70:B70"/>
    <mergeCell ref="A71:B71"/>
    <mergeCell ref="A72:B72"/>
    <mergeCell ref="A67:B67"/>
    <mergeCell ref="A68:B68"/>
    <mergeCell ref="A69:B69"/>
    <mergeCell ref="A64:B64"/>
    <mergeCell ref="A65:B65"/>
    <mergeCell ref="A66:B66"/>
    <mergeCell ref="A61:B61"/>
    <mergeCell ref="A62:B62"/>
    <mergeCell ref="A63:B63"/>
    <mergeCell ref="A58:B58"/>
    <mergeCell ref="A59:B59"/>
    <mergeCell ref="A60:B60"/>
    <mergeCell ref="A55:B55"/>
    <mergeCell ref="A56:B56"/>
    <mergeCell ref="A57:B57"/>
    <mergeCell ref="A52:B52"/>
    <mergeCell ref="A53:B53"/>
    <mergeCell ref="A54:B54"/>
    <mergeCell ref="A49:B49"/>
    <mergeCell ref="A50:B50"/>
    <mergeCell ref="A51:B51"/>
    <mergeCell ref="A46:B46"/>
    <mergeCell ref="A47:B47"/>
    <mergeCell ref="A48:B48"/>
    <mergeCell ref="A43:B43"/>
    <mergeCell ref="A44:B44"/>
    <mergeCell ref="A45:B45"/>
    <mergeCell ref="A40:B40"/>
    <mergeCell ref="A41:B41"/>
    <mergeCell ref="A42:B42"/>
    <mergeCell ref="A37:B37"/>
    <mergeCell ref="A38:B38"/>
    <mergeCell ref="A39:B39"/>
    <mergeCell ref="A34:B34"/>
    <mergeCell ref="A35:B35"/>
    <mergeCell ref="A36:B36"/>
    <mergeCell ref="A31:B31"/>
    <mergeCell ref="A32:B32"/>
    <mergeCell ref="A33:B33"/>
    <mergeCell ref="A28:B28"/>
    <mergeCell ref="A29:B29"/>
    <mergeCell ref="A30:B30"/>
    <mergeCell ref="A27:B27"/>
    <mergeCell ref="A25:B25"/>
    <mergeCell ref="A26:B26"/>
    <mergeCell ref="A2:B2"/>
    <mergeCell ref="A7:B7"/>
    <mergeCell ref="A24:B24"/>
    <mergeCell ref="A3:B3"/>
    <mergeCell ref="A5:B5"/>
    <mergeCell ref="A11:B11"/>
    <mergeCell ref="A13:B13"/>
    <mergeCell ref="A9:B9"/>
    <mergeCell ref="A15:B15"/>
    <mergeCell ref="A19:B19"/>
    <mergeCell ref="A21:B21"/>
    <mergeCell ref="A23:B23"/>
    <mergeCell ref="A4:B4"/>
    <mergeCell ref="A6:B6"/>
    <mergeCell ref="A20:B20"/>
    <mergeCell ref="A22:B22"/>
    <mergeCell ref="A17:B17"/>
    <mergeCell ref="A18:B18"/>
    <mergeCell ref="A8:B8"/>
    <mergeCell ref="A10:B10"/>
    <mergeCell ref="A12:B12"/>
  </mergeCells>
  <phoneticPr fontId="24" type="noConversion"/>
  <dataValidations count="2">
    <dataValidation type="list" allowBlank="1" showInputMessage="1" showErrorMessage="1" sqref="E3:E104" xr:uid="{00000000-0002-0000-0200-000000000000}">
      <formula1>"Si,No"</formula1>
    </dataValidation>
    <dataValidation type="list" allowBlank="1" showInputMessage="1" showErrorMessage="1" sqref="D3:D104" xr:uid="{00000000-0002-0000-0200-000001000000}">
      <formula1>"Sitio,Hardware,Software,Servicio,Persona,Instalaciones"</formula1>
    </dataValidation>
  </dataValidations>
  <hyperlinks>
    <hyperlink ref="E1" location="criticidad_activos_apoyo!A1" display="Siguiente" xr:uid="{00000000-0004-0000-0200-000000000000}"/>
    <hyperlink ref="A1" location="activos_primarios!A1" display="Anterior" xr:uid="{00000000-0004-0000-0200-000001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workbookViewId="0">
      <selection activeCell="A5" sqref="A5"/>
    </sheetView>
  </sheetViews>
  <sheetFormatPr baseColWidth="10" defaultRowHeight="16.5" x14ac:dyDescent="0.25"/>
  <cols>
    <col min="1" max="1" width="18.42578125" style="13" customWidth="1"/>
    <col min="2" max="2" width="54.5703125" style="13" customWidth="1"/>
    <col min="3" max="3" width="23" style="13" customWidth="1"/>
    <col min="4" max="4" width="24.7109375" style="13" customWidth="1"/>
    <col min="5" max="5" width="26.5703125" style="13" customWidth="1"/>
    <col min="6" max="7" width="24.7109375" style="13" customWidth="1"/>
    <col min="8" max="8" width="22.5703125" style="13" customWidth="1"/>
    <col min="9" max="16384" width="11.42578125" style="13"/>
  </cols>
  <sheetData>
    <row r="1" spans="1:8" ht="33" customHeight="1" x14ac:dyDescent="0.25">
      <c r="A1" s="53" t="s">
        <v>257</v>
      </c>
      <c r="B1" s="119" t="s">
        <v>259</v>
      </c>
      <c r="C1" s="119"/>
      <c r="D1" s="119"/>
      <c r="E1" s="119"/>
      <c r="F1" s="119"/>
      <c r="G1" s="119"/>
      <c r="H1" s="53" t="s">
        <v>256</v>
      </c>
    </row>
    <row r="2" spans="1:8" ht="71.25" x14ac:dyDescent="0.25">
      <c r="A2" s="35" t="s">
        <v>209</v>
      </c>
      <c r="B2" s="50" t="s">
        <v>140</v>
      </c>
      <c r="C2" s="50" t="s">
        <v>17</v>
      </c>
      <c r="D2" s="50" t="s">
        <v>145</v>
      </c>
      <c r="E2" s="50" t="s">
        <v>146</v>
      </c>
      <c r="F2" s="50" t="s">
        <v>147</v>
      </c>
      <c r="G2" s="50" t="s">
        <v>148</v>
      </c>
      <c r="H2" s="50" t="s">
        <v>2</v>
      </c>
    </row>
    <row r="3" spans="1:8" x14ac:dyDescent="0.25">
      <c r="A3" s="54" t="s">
        <v>203</v>
      </c>
      <c r="B3" s="55" t="s">
        <v>115</v>
      </c>
      <c r="C3" s="54" t="s">
        <v>116</v>
      </c>
      <c r="D3" s="54" t="s">
        <v>144</v>
      </c>
      <c r="E3" s="54" t="s">
        <v>149</v>
      </c>
      <c r="F3" s="54" t="s">
        <v>116</v>
      </c>
      <c r="G3" s="54" t="s">
        <v>151</v>
      </c>
      <c r="H3" s="54">
        <f t="shared" ref="H3:H22" si="0">SUM(IF(AND(C3="Si"),0,IF(C3="",0,0.1)),IF(AND(D3="5 años o menos"),0,IF(D3="",0,0.1)),IF(AND(E3="3 días o menos"),0,IF(E3="",0,0.1)),IF(AND(F3="Si"),0,IF(F3="",0,0.1)),IF(OR(G3="Leve",G3=""),0,IF(AND(G3="Importante"),0.3,0.6)))</f>
        <v>0.7</v>
      </c>
    </row>
    <row r="4" spans="1:8" x14ac:dyDescent="0.25">
      <c r="A4" s="54" t="s">
        <v>204</v>
      </c>
      <c r="B4" s="55" t="s">
        <v>138</v>
      </c>
      <c r="C4" s="54" t="s">
        <v>116</v>
      </c>
      <c r="D4" s="54" t="s">
        <v>144</v>
      </c>
      <c r="E4" s="54" t="s">
        <v>150</v>
      </c>
      <c r="F4" s="54" t="s">
        <v>116</v>
      </c>
      <c r="G4" s="54" t="s">
        <v>151</v>
      </c>
      <c r="H4" s="54">
        <f t="shared" si="0"/>
        <v>0.6</v>
      </c>
    </row>
    <row r="5" spans="1:8" x14ac:dyDescent="0.25">
      <c r="A5" s="54" t="s">
        <v>205</v>
      </c>
      <c r="B5" s="55" t="s">
        <v>139</v>
      </c>
      <c r="C5" s="54" t="s">
        <v>116</v>
      </c>
      <c r="D5" s="54" t="s">
        <v>144</v>
      </c>
      <c r="E5" s="54" t="s">
        <v>150</v>
      </c>
      <c r="F5" s="54" t="s">
        <v>116</v>
      </c>
      <c r="G5" s="54" t="s">
        <v>151</v>
      </c>
      <c r="H5" s="54">
        <f t="shared" si="0"/>
        <v>0.6</v>
      </c>
    </row>
    <row r="6" spans="1:8" x14ac:dyDescent="0.25">
      <c r="A6" s="54"/>
      <c r="B6" s="55"/>
      <c r="C6" s="54"/>
      <c r="D6" s="54"/>
      <c r="E6" s="54"/>
      <c r="F6" s="54"/>
      <c r="G6" s="54"/>
      <c r="H6" s="54">
        <f t="shared" si="0"/>
        <v>0</v>
      </c>
    </row>
    <row r="7" spans="1:8" x14ac:dyDescent="0.25">
      <c r="A7" s="54"/>
      <c r="B7" s="55"/>
      <c r="C7" s="54"/>
      <c r="D7" s="54"/>
      <c r="E7" s="54"/>
      <c r="F7" s="54"/>
      <c r="G7" s="54"/>
      <c r="H7" s="54">
        <f t="shared" si="0"/>
        <v>0</v>
      </c>
    </row>
    <row r="8" spans="1:8" x14ac:dyDescent="0.25">
      <c r="A8" s="54"/>
      <c r="B8" s="55"/>
      <c r="C8" s="54"/>
      <c r="D8" s="54"/>
      <c r="E8" s="54"/>
      <c r="F8" s="54"/>
      <c r="G8" s="54"/>
      <c r="H8" s="54">
        <f t="shared" si="0"/>
        <v>0</v>
      </c>
    </row>
    <row r="9" spans="1:8" x14ac:dyDescent="0.25">
      <c r="A9" s="54"/>
      <c r="B9" s="55"/>
      <c r="C9" s="54"/>
      <c r="D9" s="54"/>
      <c r="E9" s="54"/>
      <c r="F9" s="54"/>
      <c r="G9" s="54"/>
      <c r="H9" s="54">
        <f t="shared" si="0"/>
        <v>0</v>
      </c>
    </row>
    <row r="10" spans="1:8" x14ac:dyDescent="0.25">
      <c r="A10" s="56"/>
      <c r="B10" s="57"/>
      <c r="C10" s="56"/>
      <c r="D10" s="56"/>
      <c r="E10" s="56"/>
      <c r="F10" s="56"/>
      <c r="G10" s="56"/>
      <c r="H10" s="56">
        <f t="shared" si="0"/>
        <v>0</v>
      </c>
    </row>
    <row r="11" spans="1:8" x14ac:dyDescent="0.25">
      <c r="A11" s="56"/>
      <c r="B11" s="55"/>
      <c r="C11" s="56"/>
      <c r="D11" s="56"/>
      <c r="E11" s="54"/>
      <c r="F11" s="56"/>
      <c r="G11" s="56"/>
      <c r="H11" s="54">
        <f t="shared" si="0"/>
        <v>0</v>
      </c>
    </row>
    <row r="12" spans="1:8" x14ac:dyDescent="0.25">
      <c r="A12" s="56"/>
      <c r="B12" s="55"/>
      <c r="C12" s="56"/>
      <c r="D12" s="56"/>
      <c r="E12" s="54"/>
      <c r="F12" s="56"/>
      <c r="G12" s="56"/>
      <c r="H12" s="54">
        <f t="shared" si="0"/>
        <v>0</v>
      </c>
    </row>
    <row r="13" spans="1:8" x14ac:dyDescent="0.25">
      <c r="A13" s="56"/>
      <c r="B13" s="55"/>
      <c r="C13" s="56"/>
      <c r="D13" s="56"/>
      <c r="E13" s="54"/>
      <c r="F13" s="56"/>
      <c r="G13" s="56"/>
      <c r="H13" s="54">
        <f t="shared" si="0"/>
        <v>0</v>
      </c>
    </row>
    <row r="14" spans="1:8" x14ac:dyDescent="0.25">
      <c r="A14" s="56"/>
      <c r="B14" s="55"/>
      <c r="C14" s="56"/>
      <c r="D14" s="56"/>
      <c r="E14" s="54"/>
      <c r="F14" s="56"/>
      <c r="G14" s="56"/>
      <c r="H14" s="54">
        <f t="shared" si="0"/>
        <v>0</v>
      </c>
    </row>
    <row r="15" spans="1:8" x14ac:dyDescent="0.25">
      <c r="A15" s="56"/>
      <c r="B15" s="55"/>
      <c r="C15" s="56"/>
      <c r="D15" s="56"/>
      <c r="E15" s="54"/>
      <c r="F15" s="56"/>
      <c r="G15" s="56"/>
      <c r="H15" s="54">
        <f t="shared" si="0"/>
        <v>0</v>
      </c>
    </row>
    <row r="16" spans="1:8" x14ac:dyDescent="0.25">
      <c r="A16" s="56"/>
      <c r="B16" s="55"/>
      <c r="C16" s="56"/>
      <c r="D16" s="56"/>
      <c r="E16" s="54"/>
      <c r="F16" s="56"/>
      <c r="G16" s="56"/>
      <c r="H16" s="54">
        <f t="shared" si="0"/>
        <v>0</v>
      </c>
    </row>
    <row r="17" spans="1:8" x14ac:dyDescent="0.25">
      <c r="A17" s="56"/>
      <c r="B17" s="55"/>
      <c r="C17" s="56"/>
      <c r="D17" s="56"/>
      <c r="E17" s="54"/>
      <c r="F17" s="56"/>
      <c r="G17" s="56"/>
      <c r="H17" s="54">
        <f t="shared" si="0"/>
        <v>0</v>
      </c>
    </row>
    <row r="18" spans="1:8" x14ac:dyDescent="0.25">
      <c r="A18" s="56"/>
      <c r="B18" s="55"/>
      <c r="C18" s="56"/>
      <c r="D18" s="56"/>
      <c r="E18" s="54"/>
      <c r="F18" s="56"/>
      <c r="G18" s="56"/>
      <c r="H18" s="54">
        <f t="shared" si="0"/>
        <v>0</v>
      </c>
    </row>
    <row r="19" spans="1:8" x14ac:dyDescent="0.25">
      <c r="A19" s="56"/>
      <c r="B19" s="55"/>
      <c r="C19" s="56"/>
      <c r="D19" s="56"/>
      <c r="E19" s="54"/>
      <c r="F19" s="56"/>
      <c r="G19" s="56"/>
      <c r="H19" s="54">
        <f t="shared" si="0"/>
        <v>0</v>
      </c>
    </row>
    <row r="20" spans="1:8" x14ac:dyDescent="0.25">
      <c r="A20" s="56"/>
      <c r="B20" s="55"/>
      <c r="C20" s="56"/>
      <c r="D20" s="56"/>
      <c r="E20" s="54"/>
      <c r="F20" s="56"/>
      <c r="G20" s="56"/>
      <c r="H20" s="54">
        <f t="shared" si="0"/>
        <v>0</v>
      </c>
    </row>
    <row r="21" spans="1:8" x14ac:dyDescent="0.25">
      <c r="A21" s="56"/>
      <c r="B21" s="57"/>
      <c r="C21" s="56"/>
      <c r="D21" s="56"/>
      <c r="E21" s="54"/>
      <c r="F21" s="56"/>
      <c r="G21" s="56"/>
      <c r="H21" s="54">
        <f t="shared" si="0"/>
        <v>0</v>
      </c>
    </row>
    <row r="22" spans="1:8" x14ac:dyDescent="0.25">
      <c r="A22" s="54"/>
      <c r="B22" s="58"/>
      <c r="C22" s="54"/>
      <c r="D22" s="54"/>
      <c r="E22" s="54"/>
      <c r="F22" s="54"/>
      <c r="G22" s="54"/>
      <c r="H22" s="54">
        <f t="shared" si="0"/>
        <v>0</v>
      </c>
    </row>
  </sheetData>
  <mergeCells count="1">
    <mergeCell ref="B1:G1"/>
  </mergeCells>
  <phoneticPr fontId="24" type="noConversion"/>
  <conditionalFormatting sqref="H3:H22">
    <cfRule type="cellIs" dxfId="23" priority="1" stopIfTrue="1" operator="greaterThanOrEqual">
      <formula>0.7</formula>
    </cfRule>
    <cfRule type="cellIs" dxfId="22" priority="3" stopIfTrue="1" operator="lessThan">
      <formula>0.7</formula>
    </cfRule>
  </conditionalFormatting>
  <dataValidations count="4">
    <dataValidation type="list" allowBlank="1" showInputMessage="1" showErrorMessage="1" sqref="C3:C22 F3:F22" xr:uid="{00000000-0002-0000-0300-000000000000}">
      <formula1>"Si,No"</formula1>
    </dataValidation>
    <dataValidation type="list" allowBlank="1" showInputMessage="1" showErrorMessage="1" sqref="D3:D22" xr:uid="{00000000-0002-0000-0300-000001000000}">
      <formula1>"5 años o menos,Mas de 5 años"</formula1>
    </dataValidation>
    <dataValidation type="list" allowBlank="1" showInputMessage="1" showErrorMessage="1" sqref="E3:E22" xr:uid="{00000000-0002-0000-0300-000002000000}">
      <formula1>"3 días o menos,Más de 3 días"</formula1>
    </dataValidation>
    <dataValidation type="list" allowBlank="1" showInputMessage="1" showErrorMessage="1" sqref="G3:G22" xr:uid="{00000000-0002-0000-0300-000003000000}">
      <formula1>"Leve,Importante,Grave"</formula1>
    </dataValidation>
  </dataValidations>
  <hyperlinks>
    <hyperlink ref="A1" location="activos_apoyo!A1" display="Anterior" xr:uid="{00000000-0004-0000-0300-000000000000}"/>
    <hyperlink ref="H1" location="criticidad_personas!A1" display="Siguiente"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7"/>
  <sheetViews>
    <sheetView workbookViewId="0">
      <selection activeCell="D7" sqref="D7"/>
    </sheetView>
  </sheetViews>
  <sheetFormatPr baseColWidth="10" defaultRowHeight="16.5" x14ac:dyDescent="0.3"/>
  <cols>
    <col min="1" max="1" width="20" style="1" customWidth="1"/>
    <col min="2" max="2" width="37.28515625" style="1" customWidth="1"/>
    <col min="3" max="5" width="26" style="1" customWidth="1"/>
    <col min="6" max="6" width="30.85546875" style="1" customWidth="1"/>
    <col min="7" max="7" width="21.140625" style="1" customWidth="1"/>
    <col min="8" max="16384" width="11.42578125" style="1"/>
  </cols>
  <sheetData>
    <row r="1" spans="1:7" ht="27.75" customHeight="1" x14ac:dyDescent="0.3">
      <c r="A1" s="51" t="s">
        <v>257</v>
      </c>
      <c r="B1" s="120" t="s">
        <v>260</v>
      </c>
      <c r="C1" s="120"/>
      <c r="D1" s="120"/>
      <c r="E1" s="120"/>
      <c r="F1" s="120"/>
      <c r="G1" s="51" t="s">
        <v>256</v>
      </c>
    </row>
    <row r="2" spans="1:7" s="13" customFormat="1" ht="57" x14ac:dyDescent="0.25">
      <c r="A2" s="12" t="s">
        <v>210</v>
      </c>
      <c r="B2" s="12" t="s">
        <v>140</v>
      </c>
      <c r="C2" s="12" t="s">
        <v>141</v>
      </c>
      <c r="D2" s="12" t="s">
        <v>207</v>
      </c>
      <c r="E2" s="12" t="s">
        <v>142</v>
      </c>
      <c r="F2" s="12" t="s">
        <v>143</v>
      </c>
      <c r="G2" s="12" t="s">
        <v>3</v>
      </c>
    </row>
    <row r="3" spans="1:7" s="13" customFormat="1" ht="33" x14ac:dyDescent="0.25">
      <c r="A3" s="66" t="s">
        <v>206</v>
      </c>
      <c r="B3" s="54" t="s">
        <v>265</v>
      </c>
      <c r="C3" s="13" t="s">
        <v>116</v>
      </c>
      <c r="D3" s="54" t="s">
        <v>208</v>
      </c>
      <c r="E3" s="13" t="s">
        <v>116</v>
      </c>
      <c r="F3" s="54" t="s">
        <v>151</v>
      </c>
      <c r="G3" s="54">
        <f>SUM(IF(AND(C3="Si"),0,IF(C3="",0,0.2)),IF(AND(D3="De planta"),0,IF(D3="",0,0.1)),IF(AND(E3="Si"),0,IF(E3="",0,0.1)),IF(OR(F3="Leve",F3=""),0,IF(AND(F3="Importante"),0.3,0.6)))</f>
        <v>0.7</v>
      </c>
    </row>
    <row r="4" spans="1:7" s="13" customFormat="1" x14ac:dyDescent="0.25">
      <c r="A4" s="66"/>
      <c r="B4" s="55"/>
      <c r="C4" s="54"/>
      <c r="D4" s="54"/>
      <c r="E4" s="54"/>
      <c r="F4" s="54"/>
      <c r="G4" s="54">
        <f t="shared" ref="G4:G17" si="0">SUM(IF(AND(C4="Si"),0,IF(C4="",0,0.2)),IF(AND(D4="5 años o menos"),0,IF(D4="",0,0.1)),IF(AND(E4="Si"),0,IF(E4="",0,0.1)),IF(OR(F4="Leve",F4=""),0,IF(AND(F4="Importante"),0.3,0.6)))</f>
        <v>0</v>
      </c>
    </row>
    <row r="5" spans="1:7" s="13" customFormat="1" x14ac:dyDescent="0.25">
      <c r="A5" s="66"/>
      <c r="B5" s="55"/>
      <c r="C5" s="54"/>
      <c r="D5" s="54"/>
      <c r="E5" s="54"/>
      <c r="F5" s="54"/>
      <c r="G5" s="54">
        <f t="shared" si="0"/>
        <v>0</v>
      </c>
    </row>
    <row r="6" spans="1:7" s="13" customFormat="1" x14ac:dyDescent="0.25">
      <c r="A6" s="54"/>
      <c r="B6" s="54"/>
      <c r="C6" s="54"/>
      <c r="D6" s="54"/>
      <c r="E6" s="54"/>
      <c r="F6" s="54"/>
      <c r="G6" s="54">
        <f t="shared" si="0"/>
        <v>0</v>
      </c>
    </row>
    <row r="7" spans="1:7" s="13" customFormat="1" x14ac:dyDescent="0.25">
      <c r="A7" s="54"/>
      <c r="B7" s="54"/>
      <c r="C7" s="54"/>
      <c r="D7" s="54"/>
      <c r="E7" s="54"/>
      <c r="F7" s="54"/>
      <c r="G7" s="54">
        <f t="shared" si="0"/>
        <v>0</v>
      </c>
    </row>
    <row r="8" spans="1:7" s="13" customFormat="1" x14ac:dyDescent="0.25">
      <c r="A8" s="54"/>
      <c r="B8" s="54"/>
      <c r="C8" s="54"/>
      <c r="D8" s="54"/>
      <c r="E8" s="54"/>
      <c r="F8" s="54"/>
      <c r="G8" s="54">
        <f t="shared" si="0"/>
        <v>0</v>
      </c>
    </row>
    <row r="9" spans="1:7" s="13" customFormat="1" x14ac:dyDescent="0.25">
      <c r="A9" s="54"/>
      <c r="B9" s="54"/>
      <c r="C9" s="54"/>
      <c r="D9" s="54"/>
      <c r="E9" s="54"/>
      <c r="F9" s="54"/>
      <c r="G9" s="54">
        <f t="shared" si="0"/>
        <v>0</v>
      </c>
    </row>
    <row r="10" spans="1:7" s="13" customFormat="1" x14ac:dyDescent="0.25">
      <c r="A10" s="54"/>
      <c r="B10" s="54"/>
      <c r="C10" s="54"/>
      <c r="D10" s="54"/>
      <c r="E10" s="54"/>
      <c r="F10" s="54"/>
      <c r="G10" s="54">
        <f t="shared" si="0"/>
        <v>0</v>
      </c>
    </row>
    <row r="11" spans="1:7" s="13" customFormat="1" x14ac:dyDescent="0.25">
      <c r="A11" s="54"/>
      <c r="B11" s="54"/>
      <c r="C11" s="54"/>
      <c r="D11" s="54"/>
      <c r="E11" s="54"/>
      <c r="F11" s="54"/>
      <c r="G11" s="54">
        <f t="shared" si="0"/>
        <v>0</v>
      </c>
    </row>
    <row r="12" spans="1:7" s="13" customFormat="1" x14ac:dyDescent="0.25">
      <c r="A12" s="54"/>
      <c r="B12" s="54"/>
      <c r="C12" s="54"/>
      <c r="D12" s="54"/>
      <c r="E12" s="54"/>
      <c r="F12" s="54"/>
      <c r="G12" s="54">
        <f t="shared" si="0"/>
        <v>0</v>
      </c>
    </row>
    <row r="13" spans="1:7" s="13" customFormat="1" x14ac:dyDescent="0.25">
      <c r="A13" s="54"/>
      <c r="B13" s="54"/>
      <c r="C13" s="54"/>
      <c r="D13" s="54"/>
      <c r="E13" s="54"/>
      <c r="F13" s="54"/>
      <c r="G13" s="54">
        <f t="shared" si="0"/>
        <v>0</v>
      </c>
    </row>
    <row r="14" spans="1:7" s="13" customFormat="1" x14ac:dyDescent="0.25">
      <c r="A14" s="54"/>
      <c r="B14" s="54"/>
      <c r="C14" s="54"/>
      <c r="D14" s="54"/>
      <c r="E14" s="54"/>
      <c r="F14" s="54"/>
      <c r="G14" s="54">
        <f t="shared" si="0"/>
        <v>0</v>
      </c>
    </row>
    <row r="15" spans="1:7" s="13" customFormat="1" x14ac:dyDescent="0.25">
      <c r="A15" s="54"/>
      <c r="B15" s="54"/>
      <c r="C15" s="54"/>
      <c r="D15" s="54"/>
      <c r="E15" s="54"/>
      <c r="F15" s="54"/>
      <c r="G15" s="54">
        <f t="shared" si="0"/>
        <v>0</v>
      </c>
    </row>
    <row r="16" spans="1:7" s="13" customFormat="1" x14ac:dyDescent="0.25">
      <c r="A16" s="54"/>
      <c r="B16" s="54"/>
      <c r="C16" s="54"/>
      <c r="D16" s="54"/>
      <c r="E16" s="54"/>
      <c r="F16" s="54"/>
      <c r="G16" s="54">
        <f t="shared" si="0"/>
        <v>0</v>
      </c>
    </row>
    <row r="17" spans="1:7" s="13" customFormat="1" x14ac:dyDescent="0.25">
      <c r="A17" s="54"/>
      <c r="B17" s="54"/>
      <c r="C17" s="54"/>
      <c r="D17" s="54"/>
      <c r="E17" s="54"/>
      <c r="F17" s="54"/>
      <c r="G17" s="54">
        <f t="shared" si="0"/>
        <v>0</v>
      </c>
    </row>
  </sheetData>
  <mergeCells count="1">
    <mergeCell ref="B1:F1"/>
  </mergeCells>
  <phoneticPr fontId="24" type="noConversion"/>
  <conditionalFormatting sqref="G3:G17">
    <cfRule type="cellIs" dxfId="21" priority="1" stopIfTrue="1" operator="greaterThanOrEqual">
      <formula>0.7</formula>
    </cfRule>
    <cfRule type="cellIs" dxfId="20" priority="2" stopIfTrue="1" operator="lessThan">
      <formula>0.7</formula>
    </cfRule>
  </conditionalFormatting>
  <dataValidations count="3">
    <dataValidation type="list" allowBlank="1" showInputMessage="1" showErrorMessage="1" sqref="C3 E3" xr:uid="{00000000-0002-0000-0400-000000000000}">
      <formula1>"Si,No"</formula1>
    </dataValidation>
    <dataValidation type="list" allowBlank="1" showInputMessage="1" showErrorMessage="1" sqref="D3:D17" xr:uid="{00000000-0002-0000-0400-000001000000}">
      <formula1>"De planta, De contrato"</formula1>
    </dataValidation>
    <dataValidation type="list" allowBlank="1" showInputMessage="1" showErrorMessage="1" sqref="F3:F5" xr:uid="{00000000-0002-0000-0400-000002000000}">
      <formula1>"Leve,Importante,Grave"</formula1>
    </dataValidation>
  </dataValidations>
  <hyperlinks>
    <hyperlink ref="A1" location="criticidad_activos_apoyo!A1" display="Anterior" xr:uid="{00000000-0004-0000-0400-000000000000}"/>
    <hyperlink ref="G1" location="identificacion_riesgos!A1" display="Siguiente"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9"/>
  <sheetViews>
    <sheetView workbookViewId="0">
      <selection activeCell="B5" sqref="B5"/>
    </sheetView>
  </sheetViews>
  <sheetFormatPr baseColWidth="10" defaultRowHeight="13.5" x14ac:dyDescent="0.25"/>
  <cols>
    <col min="1" max="1" width="17" style="15" customWidth="1"/>
    <col min="2" max="2" width="23.140625" style="15" customWidth="1"/>
    <col min="3" max="4" width="23.7109375" style="15" customWidth="1"/>
    <col min="5" max="5" width="45.5703125" style="15" customWidth="1"/>
    <col min="6" max="6" width="29.42578125" style="15" customWidth="1"/>
    <col min="7" max="16384" width="11.42578125" style="15"/>
  </cols>
  <sheetData>
    <row r="1" spans="1:6" ht="27.75" customHeight="1" x14ac:dyDescent="0.25">
      <c r="A1" s="53" t="s">
        <v>257</v>
      </c>
      <c r="B1" s="119" t="s">
        <v>261</v>
      </c>
      <c r="C1" s="119"/>
      <c r="D1" s="119"/>
      <c r="E1" s="119"/>
      <c r="F1" s="53" t="s">
        <v>256</v>
      </c>
    </row>
    <row r="2" spans="1:6" x14ac:dyDescent="0.25">
      <c r="A2" s="14" t="s">
        <v>211</v>
      </c>
      <c r="B2" s="14" t="s">
        <v>209</v>
      </c>
      <c r="C2" s="14" t="s">
        <v>152</v>
      </c>
      <c r="D2" s="14" t="s">
        <v>153</v>
      </c>
      <c r="E2" s="14" t="s">
        <v>154</v>
      </c>
      <c r="F2" s="14" t="s">
        <v>155</v>
      </c>
    </row>
    <row r="3" spans="1:6" ht="94.5" x14ac:dyDescent="0.25">
      <c r="A3" s="16" t="s">
        <v>212</v>
      </c>
      <c r="B3" s="16" t="s">
        <v>203</v>
      </c>
      <c r="C3" s="16" t="s">
        <v>570</v>
      </c>
      <c r="D3" s="16" t="s">
        <v>571</v>
      </c>
      <c r="E3" s="16" t="s">
        <v>271</v>
      </c>
      <c r="F3" s="16" t="s">
        <v>270</v>
      </c>
    </row>
    <row r="4" spans="1:6" ht="81" x14ac:dyDescent="0.25">
      <c r="A4" s="16" t="s">
        <v>213</v>
      </c>
      <c r="B4" s="16" t="s">
        <v>206</v>
      </c>
      <c r="C4" s="16" t="s">
        <v>573</v>
      </c>
      <c r="D4" s="16" t="s">
        <v>571</v>
      </c>
      <c r="E4" s="16" t="s">
        <v>577</v>
      </c>
      <c r="F4" s="16" t="s">
        <v>270</v>
      </c>
    </row>
    <row r="5" spans="1:6" x14ac:dyDescent="0.25">
      <c r="A5" s="16" t="s">
        <v>214</v>
      </c>
      <c r="B5" s="16"/>
      <c r="C5" s="16"/>
      <c r="D5" s="16"/>
      <c r="E5" s="16"/>
      <c r="F5" s="16"/>
    </row>
    <row r="6" spans="1:6" x14ac:dyDescent="0.25">
      <c r="A6" s="16" t="s">
        <v>215</v>
      </c>
      <c r="B6" s="16"/>
      <c r="C6" s="16"/>
      <c r="D6" s="16"/>
      <c r="E6" s="16"/>
      <c r="F6" s="16"/>
    </row>
    <row r="7" spans="1:6" x14ac:dyDescent="0.25">
      <c r="A7" s="16" t="s">
        <v>216</v>
      </c>
      <c r="B7" s="16"/>
      <c r="C7" s="16"/>
      <c r="D7" s="16"/>
      <c r="E7" s="16"/>
      <c r="F7" s="16"/>
    </row>
    <row r="8" spans="1:6" x14ac:dyDescent="0.25">
      <c r="A8" s="16" t="s">
        <v>217</v>
      </c>
      <c r="B8" s="16"/>
      <c r="C8" s="16"/>
      <c r="D8" s="16"/>
      <c r="E8" s="16"/>
      <c r="F8" s="16"/>
    </row>
    <row r="9" spans="1:6" x14ac:dyDescent="0.25">
      <c r="A9" s="16" t="s">
        <v>218</v>
      </c>
      <c r="B9" s="16"/>
      <c r="C9" s="16"/>
      <c r="D9" s="16"/>
      <c r="E9" s="16"/>
      <c r="F9" s="16"/>
    </row>
    <row r="10" spans="1:6" x14ac:dyDescent="0.25">
      <c r="A10" s="16" t="s">
        <v>219</v>
      </c>
      <c r="B10" s="16"/>
      <c r="C10" s="16"/>
      <c r="D10" s="16"/>
      <c r="E10" s="16"/>
      <c r="F10" s="16"/>
    </row>
    <row r="11" spans="1:6" x14ac:dyDescent="0.25">
      <c r="A11" s="16" t="s">
        <v>220</v>
      </c>
      <c r="B11" s="16"/>
      <c r="C11" s="16"/>
      <c r="D11" s="16"/>
      <c r="E11" s="16"/>
      <c r="F11" s="16"/>
    </row>
    <row r="12" spans="1:6" x14ac:dyDescent="0.25">
      <c r="A12" s="16" t="s">
        <v>221</v>
      </c>
      <c r="B12" s="16"/>
      <c r="C12" s="16"/>
      <c r="D12" s="16"/>
      <c r="E12" s="16"/>
      <c r="F12" s="16"/>
    </row>
    <row r="13" spans="1:6" x14ac:dyDescent="0.25">
      <c r="A13" s="16" t="s">
        <v>222</v>
      </c>
      <c r="B13" s="16"/>
      <c r="C13" s="16"/>
      <c r="D13" s="16"/>
      <c r="E13" s="16"/>
      <c r="F13" s="16"/>
    </row>
    <row r="14" spans="1:6" x14ac:dyDescent="0.25">
      <c r="A14" s="16" t="s">
        <v>223</v>
      </c>
      <c r="B14" s="16"/>
      <c r="C14" s="16"/>
      <c r="D14" s="16"/>
      <c r="E14" s="16"/>
      <c r="F14" s="16"/>
    </row>
    <row r="15" spans="1:6" x14ac:dyDescent="0.25">
      <c r="A15" s="16" t="s">
        <v>224</v>
      </c>
      <c r="B15" s="16"/>
      <c r="C15" s="16"/>
      <c r="D15" s="16"/>
      <c r="E15" s="16"/>
      <c r="F15" s="16"/>
    </row>
    <row r="16" spans="1:6" x14ac:dyDescent="0.25">
      <c r="A16" s="16" t="s">
        <v>225</v>
      </c>
      <c r="B16" s="16"/>
      <c r="C16" s="16"/>
      <c r="D16" s="16"/>
      <c r="E16" s="16"/>
      <c r="F16" s="16"/>
    </row>
    <row r="17" spans="1:6" x14ac:dyDescent="0.25">
      <c r="A17" s="16" t="s">
        <v>226</v>
      </c>
      <c r="B17" s="16"/>
      <c r="C17" s="16"/>
      <c r="D17" s="16"/>
      <c r="E17" s="16"/>
      <c r="F17" s="16"/>
    </row>
    <row r="18" spans="1:6" x14ac:dyDescent="0.25">
      <c r="A18" s="16" t="s">
        <v>227</v>
      </c>
      <c r="B18" s="16"/>
      <c r="C18" s="16"/>
      <c r="D18" s="16"/>
      <c r="E18" s="16"/>
      <c r="F18" s="16"/>
    </row>
    <row r="19" spans="1:6" x14ac:dyDescent="0.25">
      <c r="A19" s="16" t="s">
        <v>228</v>
      </c>
      <c r="B19" s="16"/>
      <c r="C19" s="16"/>
      <c r="D19" s="16"/>
      <c r="E19" s="16"/>
      <c r="F19" s="16"/>
    </row>
  </sheetData>
  <mergeCells count="1">
    <mergeCell ref="B1:E1"/>
  </mergeCells>
  <phoneticPr fontId="24" type="noConversion"/>
  <hyperlinks>
    <hyperlink ref="A1" location="criticidad_personas!A1" display="Anterior" xr:uid="{00000000-0004-0000-0500-000000000000}"/>
    <hyperlink ref="F1" location="valoracion_riesgo!A1" display="Siguiente"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47"/>
  <sheetViews>
    <sheetView zoomScaleNormal="100" workbookViewId="0">
      <selection activeCell="C156" sqref="C156"/>
    </sheetView>
  </sheetViews>
  <sheetFormatPr baseColWidth="10" defaultRowHeight="13.5" x14ac:dyDescent="0.25"/>
  <cols>
    <col min="1" max="1" width="15.140625" style="15" customWidth="1"/>
    <col min="2" max="2" width="11.42578125" style="15"/>
    <col min="3" max="3" width="83.28515625" style="15" customWidth="1"/>
    <col min="4" max="4" width="17.5703125" style="15" customWidth="1"/>
    <col min="5" max="16384" width="11.42578125" style="15"/>
  </cols>
  <sheetData>
    <row r="1" spans="1:3" ht="15" x14ac:dyDescent="0.25">
      <c r="A1" s="75" t="s">
        <v>403</v>
      </c>
      <c r="B1" s="75" t="s">
        <v>402</v>
      </c>
      <c r="C1" s="75" t="s">
        <v>569</v>
      </c>
    </row>
    <row r="2" spans="1:3" x14ac:dyDescent="0.25">
      <c r="A2" s="123" t="s">
        <v>10</v>
      </c>
      <c r="B2" s="74" t="s">
        <v>568</v>
      </c>
      <c r="C2" s="74" t="s">
        <v>567</v>
      </c>
    </row>
    <row r="3" spans="1:3" x14ac:dyDescent="0.25">
      <c r="A3" s="123"/>
      <c r="B3" s="74" t="s">
        <v>566</v>
      </c>
      <c r="C3" s="74" t="s">
        <v>565</v>
      </c>
    </row>
    <row r="4" spans="1:3" x14ac:dyDescent="0.25">
      <c r="A4" s="123"/>
      <c r="B4" s="74" t="s">
        <v>564</v>
      </c>
      <c r="C4" s="74" t="s">
        <v>563</v>
      </c>
    </row>
    <row r="5" spans="1:3" x14ac:dyDescent="0.25">
      <c r="A5" s="123"/>
      <c r="B5" s="74" t="s">
        <v>562</v>
      </c>
      <c r="C5" s="74" t="s">
        <v>561</v>
      </c>
    </row>
    <row r="6" spans="1:3" x14ac:dyDescent="0.25">
      <c r="A6" s="123"/>
      <c r="B6" s="74" t="s">
        <v>560</v>
      </c>
      <c r="C6" s="74" t="s">
        <v>559</v>
      </c>
    </row>
    <row r="7" spans="1:3" x14ac:dyDescent="0.25">
      <c r="A7" s="123"/>
      <c r="B7" s="74" t="s">
        <v>558</v>
      </c>
      <c r="C7" s="74" t="s">
        <v>557</v>
      </c>
    </row>
    <row r="8" spans="1:3" x14ac:dyDescent="0.25">
      <c r="A8" s="123"/>
      <c r="B8" s="74" t="s">
        <v>556</v>
      </c>
      <c r="C8" s="74" t="s">
        <v>555</v>
      </c>
    </row>
    <row r="9" spans="1:3" x14ac:dyDescent="0.25">
      <c r="A9" s="123"/>
      <c r="B9" s="74" t="s">
        <v>554</v>
      </c>
      <c r="C9" s="74" t="s">
        <v>553</v>
      </c>
    </row>
    <row r="10" spans="1:3" x14ac:dyDescent="0.25">
      <c r="A10" s="123"/>
      <c r="B10" s="74" t="s">
        <v>552</v>
      </c>
      <c r="C10" s="74" t="s">
        <v>551</v>
      </c>
    </row>
    <row r="11" spans="1:3" x14ac:dyDescent="0.25">
      <c r="A11" s="123"/>
      <c r="B11" s="74" t="s">
        <v>550</v>
      </c>
      <c r="C11" s="74" t="s">
        <v>549</v>
      </c>
    </row>
    <row r="12" spans="1:3" x14ac:dyDescent="0.25">
      <c r="A12" s="122" t="s">
        <v>9</v>
      </c>
      <c r="B12" s="73" t="s">
        <v>548</v>
      </c>
      <c r="C12" s="73" t="s">
        <v>547</v>
      </c>
    </row>
    <row r="13" spans="1:3" x14ac:dyDescent="0.25">
      <c r="A13" s="122"/>
      <c r="B13" s="73" t="s">
        <v>546</v>
      </c>
      <c r="C13" s="73" t="s">
        <v>545</v>
      </c>
    </row>
    <row r="14" spans="1:3" x14ac:dyDescent="0.25">
      <c r="A14" s="122"/>
      <c r="B14" s="73" t="s">
        <v>544</v>
      </c>
      <c r="C14" s="73" t="s">
        <v>543</v>
      </c>
    </row>
    <row r="15" spans="1:3" ht="27" x14ac:dyDescent="0.25">
      <c r="A15" s="122"/>
      <c r="B15" s="73" t="s">
        <v>542</v>
      </c>
      <c r="C15" s="73" t="s">
        <v>541</v>
      </c>
    </row>
    <row r="16" spans="1:3" x14ac:dyDescent="0.25">
      <c r="A16" s="122"/>
      <c r="B16" s="73" t="s">
        <v>540</v>
      </c>
      <c r="C16" s="73" t="s">
        <v>539</v>
      </c>
    </row>
    <row r="17" spans="1:3" x14ac:dyDescent="0.25">
      <c r="A17" s="122"/>
      <c r="B17" s="73" t="s">
        <v>538</v>
      </c>
      <c r="C17" s="73" t="s">
        <v>537</v>
      </c>
    </row>
    <row r="18" spans="1:3" x14ac:dyDescent="0.25">
      <c r="A18" s="122"/>
      <c r="B18" s="73" t="s">
        <v>536</v>
      </c>
      <c r="C18" s="73" t="s">
        <v>535</v>
      </c>
    </row>
    <row r="19" spans="1:3" x14ac:dyDescent="0.25">
      <c r="A19" s="122"/>
      <c r="B19" s="73" t="s">
        <v>534</v>
      </c>
      <c r="C19" s="73" t="s">
        <v>533</v>
      </c>
    </row>
    <row r="20" spans="1:3" x14ac:dyDescent="0.25">
      <c r="A20" s="122"/>
      <c r="B20" s="73" t="s">
        <v>532</v>
      </c>
      <c r="C20" s="73" t="s">
        <v>111</v>
      </c>
    </row>
    <row r="21" spans="1:3" x14ac:dyDescent="0.25">
      <c r="A21" s="122"/>
      <c r="B21" s="73" t="s">
        <v>531</v>
      </c>
      <c r="C21" s="73" t="s">
        <v>530</v>
      </c>
    </row>
    <row r="22" spans="1:3" x14ac:dyDescent="0.25">
      <c r="A22" s="122"/>
      <c r="B22" s="73" t="s">
        <v>529</v>
      </c>
      <c r="C22" s="73" t="s">
        <v>528</v>
      </c>
    </row>
    <row r="23" spans="1:3" x14ac:dyDescent="0.25">
      <c r="A23" s="122"/>
      <c r="B23" s="73" t="s">
        <v>527</v>
      </c>
      <c r="C23" s="73" t="s">
        <v>526</v>
      </c>
    </row>
    <row r="24" spans="1:3" ht="27" x14ac:dyDescent="0.25">
      <c r="A24" s="122"/>
      <c r="B24" s="73" t="s">
        <v>525</v>
      </c>
      <c r="C24" s="73" t="s">
        <v>524</v>
      </c>
    </row>
    <row r="25" spans="1:3" x14ac:dyDescent="0.25">
      <c r="A25" s="122"/>
      <c r="B25" s="73" t="s">
        <v>523</v>
      </c>
      <c r="C25" s="73" t="s">
        <v>522</v>
      </c>
    </row>
    <row r="26" spans="1:3" x14ac:dyDescent="0.25">
      <c r="A26" s="122"/>
      <c r="B26" s="73" t="s">
        <v>521</v>
      </c>
      <c r="C26" s="73" t="s">
        <v>520</v>
      </c>
    </row>
    <row r="27" spans="1:3" x14ac:dyDescent="0.25">
      <c r="A27" s="122"/>
      <c r="B27" s="73" t="s">
        <v>519</v>
      </c>
      <c r="C27" s="73" t="s">
        <v>518</v>
      </c>
    </row>
    <row r="28" spans="1:3" x14ac:dyDescent="0.25">
      <c r="A28" s="122"/>
      <c r="B28" s="73" t="s">
        <v>517</v>
      </c>
      <c r="C28" s="73" t="s">
        <v>516</v>
      </c>
    </row>
    <row r="29" spans="1:3" x14ac:dyDescent="0.25">
      <c r="A29" s="122"/>
      <c r="B29" s="73" t="s">
        <v>515</v>
      </c>
      <c r="C29" s="73" t="s">
        <v>514</v>
      </c>
    </row>
    <row r="30" spans="1:3" x14ac:dyDescent="0.25">
      <c r="A30" s="122"/>
      <c r="B30" s="73" t="s">
        <v>513</v>
      </c>
      <c r="C30" s="73" t="s">
        <v>512</v>
      </c>
    </row>
    <row r="31" spans="1:3" x14ac:dyDescent="0.25">
      <c r="A31" s="122"/>
      <c r="B31" s="73" t="s">
        <v>511</v>
      </c>
      <c r="C31" s="73" t="s">
        <v>510</v>
      </c>
    </row>
    <row r="32" spans="1:3" x14ac:dyDescent="0.25">
      <c r="A32" s="122"/>
      <c r="B32" s="73" t="s">
        <v>509</v>
      </c>
      <c r="C32" s="73" t="s">
        <v>508</v>
      </c>
    </row>
    <row r="33" spans="1:3" x14ac:dyDescent="0.25">
      <c r="A33" s="122"/>
      <c r="B33" s="73" t="s">
        <v>507</v>
      </c>
      <c r="C33" s="73" t="s">
        <v>506</v>
      </c>
    </row>
    <row r="34" spans="1:3" x14ac:dyDescent="0.25">
      <c r="A34" s="123" t="s">
        <v>505</v>
      </c>
      <c r="B34" s="74" t="s">
        <v>504</v>
      </c>
      <c r="C34" s="74" t="s">
        <v>503</v>
      </c>
    </row>
    <row r="35" spans="1:3" x14ac:dyDescent="0.25">
      <c r="A35" s="123"/>
      <c r="B35" s="74" t="s">
        <v>502</v>
      </c>
      <c r="C35" s="74" t="s">
        <v>501</v>
      </c>
    </row>
    <row r="36" spans="1:3" x14ac:dyDescent="0.25">
      <c r="A36" s="123"/>
      <c r="B36" s="74" t="s">
        <v>500</v>
      </c>
      <c r="C36" s="74" t="s">
        <v>499</v>
      </c>
    </row>
    <row r="37" spans="1:3" x14ac:dyDescent="0.25">
      <c r="A37" s="123"/>
      <c r="B37" s="74" t="s">
        <v>498</v>
      </c>
      <c r="C37" s="74" t="s">
        <v>497</v>
      </c>
    </row>
    <row r="38" spans="1:3" x14ac:dyDescent="0.25">
      <c r="A38" s="123"/>
      <c r="B38" s="74" t="s">
        <v>496</v>
      </c>
      <c r="C38" s="74" t="s">
        <v>495</v>
      </c>
    </row>
    <row r="39" spans="1:3" ht="27" x14ac:dyDescent="0.25">
      <c r="A39" s="123"/>
      <c r="B39" s="74" t="s">
        <v>494</v>
      </c>
      <c r="C39" s="74" t="s">
        <v>493</v>
      </c>
    </row>
    <row r="40" spans="1:3" x14ac:dyDescent="0.25">
      <c r="A40" s="123"/>
      <c r="B40" s="74" t="s">
        <v>492</v>
      </c>
      <c r="C40" s="74" t="s">
        <v>491</v>
      </c>
    </row>
    <row r="41" spans="1:3" x14ac:dyDescent="0.25">
      <c r="A41" s="123"/>
      <c r="B41" s="74" t="s">
        <v>490</v>
      </c>
      <c r="C41" s="74" t="s">
        <v>489</v>
      </c>
    </row>
    <row r="42" spans="1:3" x14ac:dyDescent="0.25">
      <c r="A42" s="123"/>
      <c r="B42" s="74" t="s">
        <v>488</v>
      </c>
      <c r="C42" s="74" t="s">
        <v>487</v>
      </c>
    </row>
    <row r="43" spans="1:3" x14ac:dyDescent="0.25">
      <c r="A43" s="123"/>
      <c r="B43" s="74" t="s">
        <v>486</v>
      </c>
      <c r="C43" s="74" t="s">
        <v>485</v>
      </c>
    </row>
    <row r="44" spans="1:3" x14ac:dyDescent="0.25">
      <c r="A44" s="122" t="s">
        <v>484</v>
      </c>
      <c r="B44" s="73" t="s">
        <v>483</v>
      </c>
      <c r="C44" s="73" t="s">
        <v>482</v>
      </c>
    </row>
    <row r="45" spans="1:3" x14ac:dyDescent="0.25">
      <c r="A45" s="122"/>
      <c r="B45" s="73" t="s">
        <v>481</v>
      </c>
      <c r="C45" s="73" t="s">
        <v>480</v>
      </c>
    </row>
    <row r="46" spans="1:3" x14ac:dyDescent="0.25">
      <c r="A46" s="122"/>
      <c r="B46" s="73" t="s">
        <v>479</v>
      </c>
      <c r="C46" s="73" t="s">
        <v>478</v>
      </c>
    </row>
    <row r="47" spans="1:3" x14ac:dyDescent="0.25">
      <c r="A47" s="122"/>
      <c r="B47" s="73" t="s">
        <v>477</v>
      </c>
      <c r="C47" s="73" t="s">
        <v>476</v>
      </c>
    </row>
    <row r="48" spans="1:3" x14ac:dyDescent="0.25">
      <c r="A48" s="122"/>
      <c r="B48" s="73" t="s">
        <v>475</v>
      </c>
      <c r="C48" s="73" t="s">
        <v>474</v>
      </c>
    </row>
    <row r="49" spans="1:3" x14ac:dyDescent="0.25">
      <c r="A49" s="122"/>
      <c r="B49" s="73" t="s">
        <v>473</v>
      </c>
      <c r="C49" s="73" t="s">
        <v>472</v>
      </c>
    </row>
    <row r="50" spans="1:3" x14ac:dyDescent="0.25">
      <c r="A50" s="122"/>
      <c r="B50" s="73" t="s">
        <v>471</v>
      </c>
      <c r="C50" s="73" t="s">
        <v>470</v>
      </c>
    </row>
    <row r="51" spans="1:3" ht="27" x14ac:dyDescent="0.25">
      <c r="A51" s="122"/>
      <c r="B51" s="73" t="s">
        <v>469</v>
      </c>
      <c r="C51" s="73" t="s">
        <v>468</v>
      </c>
    </row>
    <row r="52" spans="1:3" x14ac:dyDescent="0.25">
      <c r="A52" s="123" t="s">
        <v>267</v>
      </c>
      <c r="B52" s="74" t="s">
        <v>467</v>
      </c>
      <c r="C52" s="74" t="s">
        <v>466</v>
      </c>
    </row>
    <row r="53" spans="1:3" x14ac:dyDescent="0.25">
      <c r="A53" s="123"/>
      <c r="B53" s="74" t="s">
        <v>465</v>
      </c>
      <c r="C53" s="74" t="s">
        <v>464</v>
      </c>
    </row>
    <row r="54" spans="1:3" x14ac:dyDescent="0.25">
      <c r="A54" s="123"/>
      <c r="B54" s="74" t="s">
        <v>463</v>
      </c>
      <c r="C54" s="74" t="s">
        <v>462</v>
      </c>
    </row>
    <row r="55" spans="1:3" x14ac:dyDescent="0.25">
      <c r="A55" s="123"/>
      <c r="B55" s="74" t="s">
        <v>461</v>
      </c>
      <c r="C55" s="74" t="s">
        <v>156</v>
      </c>
    </row>
    <row r="56" spans="1:3" ht="27" x14ac:dyDescent="0.25">
      <c r="A56" s="122" t="s">
        <v>460</v>
      </c>
      <c r="B56" s="73" t="s">
        <v>459</v>
      </c>
      <c r="C56" s="73" t="s">
        <v>458</v>
      </c>
    </row>
    <row r="57" spans="1:3" ht="27" x14ac:dyDescent="0.25">
      <c r="A57" s="122"/>
      <c r="B57" s="73" t="s">
        <v>457</v>
      </c>
      <c r="C57" s="73" t="s">
        <v>456</v>
      </c>
    </row>
    <row r="58" spans="1:3" ht="27" x14ac:dyDescent="0.25">
      <c r="A58" s="122"/>
      <c r="B58" s="73" t="s">
        <v>455</v>
      </c>
      <c r="C58" s="73" t="s">
        <v>454</v>
      </c>
    </row>
    <row r="59" spans="1:3" ht="27" x14ac:dyDescent="0.25">
      <c r="A59" s="122"/>
      <c r="B59" s="73" t="s">
        <v>453</v>
      </c>
      <c r="C59" s="73" t="s">
        <v>452</v>
      </c>
    </row>
    <row r="60" spans="1:3" x14ac:dyDescent="0.25">
      <c r="A60" s="122"/>
      <c r="B60" s="73" t="s">
        <v>451</v>
      </c>
      <c r="C60" s="73" t="s">
        <v>450</v>
      </c>
    </row>
    <row r="61" spans="1:3" ht="27" x14ac:dyDescent="0.25">
      <c r="A61" s="122"/>
      <c r="B61" s="73" t="s">
        <v>449</v>
      </c>
      <c r="C61" s="73" t="s">
        <v>448</v>
      </c>
    </row>
    <row r="62" spans="1:3" ht="27" x14ac:dyDescent="0.25">
      <c r="A62" s="122"/>
      <c r="B62" s="73" t="s">
        <v>447</v>
      </c>
      <c r="C62" s="73" t="s">
        <v>446</v>
      </c>
    </row>
    <row r="63" spans="1:3" x14ac:dyDescent="0.25">
      <c r="A63" s="122"/>
      <c r="B63" s="73" t="s">
        <v>445</v>
      </c>
      <c r="C63" s="73" t="s">
        <v>444</v>
      </c>
    </row>
    <row r="64" spans="1:3" x14ac:dyDescent="0.25">
      <c r="A64" s="122"/>
      <c r="B64" s="73" t="s">
        <v>443</v>
      </c>
      <c r="C64" s="73" t="s">
        <v>442</v>
      </c>
    </row>
    <row r="65" spans="1:3" ht="27" x14ac:dyDescent="0.25">
      <c r="A65" s="122"/>
      <c r="B65" s="73" t="s">
        <v>441</v>
      </c>
      <c r="C65" s="73" t="s">
        <v>440</v>
      </c>
    </row>
    <row r="66" spans="1:3" ht="27" x14ac:dyDescent="0.25">
      <c r="A66" s="122"/>
      <c r="B66" s="73" t="s">
        <v>439</v>
      </c>
      <c r="C66" s="73" t="s">
        <v>438</v>
      </c>
    </row>
    <row r="67" spans="1:3" ht="27" x14ac:dyDescent="0.25">
      <c r="A67" s="122"/>
      <c r="B67" s="73" t="s">
        <v>437</v>
      </c>
      <c r="C67" s="73" t="s">
        <v>436</v>
      </c>
    </row>
    <row r="68" spans="1:3" ht="27" x14ac:dyDescent="0.25">
      <c r="A68" s="122"/>
      <c r="B68" s="73" t="s">
        <v>435</v>
      </c>
      <c r="C68" s="73" t="s">
        <v>434</v>
      </c>
    </row>
    <row r="69" spans="1:3" x14ac:dyDescent="0.25">
      <c r="A69" s="122"/>
      <c r="B69" s="73" t="s">
        <v>433</v>
      </c>
      <c r="C69" s="73" t="s">
        <v>432</v>
      </c>
    </row>
    <row r="70" spans="1:3" x14ac:dyDescent="0.25">
      <c r="A70" s="122"/>
      <c r="B70" s="73" t="s">
        <v>431</v>
      </c>
      <c r="C70" s="73" t="s">
        <v>430</v>
      </c>
    </row>
    <row r="71" spans="1:3" ht="27" x14ac:dyDescent="0.25">
      <c r="A71" s="122"/>
      <c r="B71" s="73" t="s">
        <v>429</v>
      </c>
      <c r="C71" s="73" t="s">
        <v>428</v>
      </c>
    </row>
    <row r="72" spans="1:3" ht="27" x14ac:dyDescent="0.25">
      <c r="A72" s="122"/>
      <c r="B72" s="73" t="s">
        <v>427</v>
      </c>
      <c r="C72" s="73" t="s">
        <v>426</v>
      </c>
    </row>
    <row r="73" spans="1:3" ht="27" x14ac:dyDescent="0.25">
      <c r="A73" s="122"/>
      <c r="B73" s="73" t="s">
        <v>425</v>
      </c>
      <c r="C73" s="73" t="s">
        <v>424</v>
      </c>
    </row>
    <row r="74" spans="1:3" ht="27" x14ac:dyDescent="0.25">
      <c r="A74" s="122"/>
      <c r="B74" s="73" t="s">
        <v>423</v>
      </c>
      <c r="C74" s="73" t="s">
        <v>422</v>
      </c>
    </row>
    <row r="75" spans="1:3" ht="27" x14ac:dyDescent="0.25">
      <c r="A75" s="122"/>
      <c r="B75" s="73" t="s">
        <v>421</v>
      </c>
      <c r="C75" s="73" t="s">
        <v>420</v>
      </c>
    </row>
    <row r="76" spans="1:3" ht="27" x14ac:dyDescent="0.25">
      <c r="A76" s="122"/>
      <c r="B76" s="73" t="s">
        <v>419</v>
      </c>
      <c r="C76" s="73" t="s">
        <v>418</v>
      </c>
    </row>
    <row r="77" spans="1:3" ht="27" x14ac:dyDescent="0.25">
      <c r="A77" s="122"/>
      <c r="B77" s="73" t="s">
        <v>417</v>
      </c>
      <c r="C77" s="73" t="s">
        <v>416</v>
      </c>
    </row>
    <row r="78" spans="1:3" x14ac:dyDescent="0.25">
      <c r="A78" s="122"/>
      <c r="B78" s="73" t="s">
        <v>415</v>
      </c>
      <c r="C78" s="73" t="s">
        <v>414</v>
      </c>
    </row>
    <row r="79" spans="1:3" x14ac:dyDescent="0.25">
      <c r="A79" s="122"/>
      <c r="B79" s="73" t="s">
        <v>413</v>
      </c>
      <c r="C79" s="73" t="s">
        <v>412</v>
      </c>
    </row>
    <row r="80" spans="1:3" ht="27" x14ac:dyDescent="0.25">
      <c r="A80" s="122"/>
      <c r="B80" s="73" t="s">
        <v>411</v>
      </c>
      <c r="C80" s="73" t="s">
        <v>410</v>
      </c>
    </row>
    <row r="81" spans="1:4" ht="27" x14ac:dyDescent="0.25">
      <c r="A81" s="122"/>
      <c r="B81" s="73" t="s">
        <v>409</v>
      </c>
      <c r="C81" s="73" t="s">
        <v>408</v>
      </c>
    </row>
    <row r="82" spans="1:4" ht="27" x14ac:dyDescent="0.25">
      <c r="A82" s="122"/>
      <c r="B82" s="73" t="s">
        <v>407</v>
      </c>
      <c r="C82" s="73" t="s">
        <v>406</v>
      </c>
    </row>
    <row r="83" spans="1:4" ht="27" x14ac:dyDescent="0.25">
      <c r="A83" s="122"/>
      <c r="B83" s="73" t="s">
        <v>405</v>
      </c>
      <c r="C83" s="73" t="s">
        <v>404</v>
      </c>
    </row>
    <row r="86" spans="1:4" s="71" customFormat="1" ht="30" x14ac:dyDescent="0.25">
      <c r="A86" s="72" t="s">
        <v>403</v>
      </c>
      <c r="B86" s="72" t="s">
        <v>402</v>
      </c>
      <c r="C86" s="72" t="s">
        <v>401</v>
      </c>
      <c r="D86" s="72" t="s">
        <v>400</v>
      </c>
    </row>
    <row r="87" spans="1:4" x14ac:dyDescent="0.25">
      <c r="A87" s="124" t="s">
        <v>399</v>
      </c>
      <c r="B87" s="68" t="s">
        <v>398</v>
      </c>
      <c r="C87" s="68" t="s">
        <v>397</v>
      </c>
      <c r="D87" s="67" t="s">
        <v>356</v>
      </c>
    </row>
    <row r="88" spans="1:4" x14ac:dyDescent="0.25">
      <c r="A88" s="124"/>
      <c r="B88" s="68" t="s">
        <v>396</v>
      </c>
      <c r="C88" s="68" t="s">
        <v>395</v>
      </c>
      <c r="D88" s="67" t="s">
        <v>356</v>
      </c>
    </row>
    <row r="89" spans="1:4" x14ac:dyDescent="0.25">
      <c r="A89" s="124"/>
      <c r="B89" s="68" t="s">
        <v>394</v>
      </c>
      <c r="C89" s="68" t="s">
        <v>393</v>
      </c>
      <c r="D89" s="67" t="s">
        <v>356</v>
      </c>
    </row>
    <row r="90" spans="1:4" x14ac:dyDescent="0.25">
      <c r="A90" s="124"/>
      <c r="B90" s="68" t="s">
        <v>392</v>
      </c>
      <c r="C90" s="68" t="s">
        <v>391</v>
      </c>
      <c r="D90" s="67" t="s">
        <v>356</v>
      </c>
    </row>
    <row r="91" spans="1:4" x14ac:dyDescent="0.25">
      <c r="A91" s="124"/>
      <c r="B91" s="68" t="s">
        <v>390</v>
      </c>
      <c r="C91" s="68" t="s">
        <v>389</v>
      </c>
      <c r="D91" s="67" t="s">
        <v>356</v>
      </c>
    </row>
    <row r="92" spans="1:4" x14ac:dyDescent="0.25">
      <c r="A92" s="124"/>
      <c r="B92" s="68" t="s">
        <v>388</v>
      </c>
      <c r="C92" s="68" t="s">
        <v>387</v>
      </c>
      <c r="D92" s="67" t="s">
        <v>356</v>
      </c>
    </row>
    <row r="93" spans="1:4" x14ac:dyDescent="0.25">
      <c r="A93" s="126" t="s">
        <v>386</v>
      </c>
      <c r="B93" s="70" t="s">
        <v>385</v>
      </c>
      <c r="C93" s="70" t="s">
        <v>384</v>
      </c>
      <c r="D93" s="69" t="s">
        <v>374</v>
      </c>
    </row>
    <row r="94" spans="1:4" x14ac:dyDescent="0.25">
      <c r="A94" s="126"/>
      <c r="B94" s="70" t="s">
        <v>383</v>
      </c>
      <c r="C94" s="70" t="s">
        <v>382</v>
      </c>
      <c r="D94" s="69" t="s">
        <v>374</v>
      </c>
    </row>
    <row r="95" spans="1:4" x14ac:dyDescent="0.25">
      <c r="A95" s="126"/>
      <c r="B95" s="70" t="s">
        <v>381</v>
      </c>
      <c r="C95" s="70" t="s">
        <v>380</v>
      </c>
      <c r="D95" s="69" t="s">
        <v>374</v>
      </c>
    </row>
    <row r="96" spans="1:4" x14ac:dyDescent="0.25">
      <c r="A96" s="126"/>
      <c r="B96" s="70" t="s">
        <v>379</v>
      </c>
      <c r="C96" s="70" t="s">
        <v>378</v>
      </c>
      <c r="D96" s="69" t="s">
        <v>374</v>
      </c>
    </row>
    <row r="97" spans="1:4" x14ac:dyDescent="0.25">
      <c r="A97" s="126"/>
      <c r="B97" s="70" t="s">
        <v>377</v>
      </c>
      <c r="C97" s="70" t="s">
        <v>46</v>
      </c>
      <c r="D97" s="69" t="s">
        <v>374</v>
      </c>
    </row>
    <row r="98" spans="1:4" x14ac:dyDescent="0.25">
      <c r="A98" s="126"/>
      <c r="B98" s="70" t="s">
        <v>376</v>
      </c>
      <c r="C98" s="70" t="s">
        <v>375</v>
      </c>
      <c r="D98" s="69" t="s">
        <v>374</v>
      </c>
    </row>
    <row r="99" spans="1:4" x14ac:dyDescent="0.25">
      <c r="A99" s="124" t="s">
        <v>373</v>
      </c>
      <c r="B99" s="68" t="s">
        <v>372</v>
      </c>
      <c r="C99" s="68" t="s">
        <v>371</v>
      </c>
      <c r="D99" s="67" t="s">
        <v>348</v>
      </c>
    </row>
    <row r="100" spans="1:4" x14ac:dyDescent="0.25">
      <c r="A100" s="124"/>
      <c r="B100" s="68" t="s">
        <v>370</v>
      </c>
      <c r="C100" s="68" t="s">
        <v>369</v>
      </c>
      <c r="D100" s="67" t="s">
        <v>348</v>
      </c>
    </row>
    <row r="101" spans="1:4" x14ac:dyDescent="0.25">
      <c r="A101" s="124"/>
      <c r="B101" s="68" t="s">
        <v>368</v>
      </c>
      <c r="C101" s="68" t="s">
        <v>367</v>
      </c>
      <c r="D101" s="67" t="s">
        <v>356</v>
      </c>
    </row>
    <row r="102" spans="1:4" x14ac:dyDescent="0.25">
      <c r="A102" s="124"/>
      <c r="B102" s="68" t="s">
        <v>366</v>
      </c>
      <c r="C102" s="68" t="s">
        <v>365</v>
      </c>
      <c r="D102" s="67" t="s">
        <v>356</v>
      </c>
    </row>
    <row r="103" spans="1:4" x14ac:dyDescent="0.25">
      <c r="A103" s="124"/>
      <c r="B103" s="68" t="s">
        <v>364</v>
      </c>
      <c r="C103" s="68" t="s">
        <v>363</v>
      </c>
      <c r="D103" s="67" t="s">
        <v>348</v>
      </c>
    </row>
    <row r="104" spans="1:4" x14ac:dyDescent="0.25">
      <c r="A104" s="124"/>
      <c r="B104" s="68" t="s">
        <v>362</v>
      </c>
      <c r="C104" s="68" t="s">
        <v>361</v>
      </c>
      <c r="D104" s="67" t="s">
        <v>356</v>
      </c>
    </row>
    <row r="105" spans="1:4" x14ac:dyDescent="0.25">
      <c r="A105" s="124"/>
      <c r="B105" s="68" t="s">
        <v>360</v>
      </c>
      <c r="C105" s="68" t="s">
        <v>359</v>
      </c>
      <c r="D105" s="67" t="s">
        <v>356</v>
      </c>
    </row>
    <row r="106" spans="1:4" x14ac:dyDescent="0.25">
      <c r="A106" s="124"/>
      <c r="B106" s="68" t="s">
        <v>358</v>
      </c>
      <c r="C106" s="68" t="s">
        <v>357</v>
      </c>
      <c r="D106" s="67" t="s">
        <v>356</v>
      </c>
    </row>
    <row r="107" spans="1:4" x14ac:dyDescent="0.25">
      <c r="A107" s="126" t="s">
        <v>355</v>
      </c>
      <c r="B107" s="70" t="s">
        <v>354</v>
      </c>
      <c r="C107" s="70" t="s">
        <v>353</v>
      </c>
      <c r="D107" s="69" t="s">
        <v>292</v>
      </c>
    </row>
    <row r="108" spans="1:4" x14ac:dyDescent="0.25">
      <c r="A108" s="126"/>
      <c r="B108" s="70" t="s">
        <v>352</v>
      </c>
      <c r="C108" s="70" t="s">
        <v>351</v>
      </c>
      <c r="D108" s="69" t="s">
        <v>348</v>
      </c>
    </row>
    <row r="109" spans="1:4" x14ac:dyDescent="0.25">
      <c r="A109" s="126"/>
      <c r="B109" s="70" t="s">
        <v>350</v>
      </c>
      <c r="C109" s="70" t="s">
        <v>349</v>
      </c>
      <c r="D109" s="69" t="s">
        <v>348</v>
      </c>
    </row>
    <row r="110" spans="1:4" x14ac:dyDescent="0.25">
      <c r="A110" s="124" t="s">
        <v>347</v>
      </c>
      <c r="B110" s="68" t="s">
        <v>346</v>
      </c>
      <c r="C110" s="68" t="s">
        <v>345</v>
      </c>
      <c r="D110" s="67" t="s">
        <v>285</v>
      </c>
    </row>
    <row r="111" spans="1:4" x14ac:dyDescent="0.25">
      <c r="A111" s="124"/>
      <c r="B111" s="68" t="s">
        <v>344</v>
      </c>
      <c r="C111" s="68" t="s">
        <v>42</v>
      </c>
      <c r="D111" s="67" t="s">
        <v>285</v>
      </c>
    </row>
    <row r="112" spans="1:4" x14ac:dyDescent="0.25">
      <c r="A112" s="124"/>
      <c r="B112" s="68" t="s">
        <v>343</v>
      </c>
      <c r="C112" s="68" t="s">
        <v>342</v>
      </c>
      <c r="D112" s="67" t="s">
        <v>285</v>
      </c>
    </row>
    <row r="113" spans="1:4" x14ac:dyDescent="0.25">
      <c r="A113" s="124"/>
      <c r="B113" s="68" t="s">
        <v>341</v>
      </c>
      <c r="C113" s="68" t="s">
        <v>340</v>
      </c>
      <c r="D113" s="67" t="s">
        <v>285</v>
      </c>
    </row>
    <row r="114" spans="1:4" x14ac:dyDescent="0.25">
      <c r="A114" s="124"/>
      <c r="B114" s="68" t="s">
        <v>339</v>
      </c>
      <c r="C114" s="68" t="s">
        <v>338</v>
      </c>
      <c r="D114" s="67" t="s">
        <v>285</v>
      </c>
    </row>
    <row r="115" spans="1:4" x14ac:dyDescent="0.25">
      <c r="A115" s="124"/>
      <c r="B115" s="68" t="s">
        <v>337</v>
      </c>
      <c r="C115" s="68" t="s">
        <v>157</v>
      </c>
      <c r="D115" s="67" t="s">
        <v>285</v>
      </c>
    </row>
    <row r="116" spans="1:4" x14ac:dyDescent="0.25">
      <c r="A116" s="124"/>
      <c r="B116" s="68" t="s">
        <v>336</v>
      </c>
      <c r="C116" s="68" t="s">
        <v>335</v>
      </c>
      <c r="D116" s="67" t="s">
        <v>285</v>
      </c>
    </row>
    <row r="117" spans="1:4" x14ac:dyDescent="0.25">
      <c r="A117" s="124"/>
      <c r="B117" s="68" t="s">
        <v>334</v>
      </c>
      <c r="C117" s="68" t="s">
        <v>333</v>
      </c>
      <c r="D117" s="67" t="s">
        <v>285</v>
      </c>
    </row>
    <row r="118" spans="1:4" x14ac:dyDescent="0.25">
      <c r="A118" s="124"/>
      <c r="B118" s="68" t="s">
        <v>332</v>
      </c>
      <c r="C118" s="68" t="s">
        <v>331</v>
      </c>
      <c r="D118" s="67" t="s">
        <v>285</v>
      </c>
    </row>
    <row r="119" spans="1:4" x14ac:dyDescent="0.25">
      <c r="A119" s="124"/>
      <c r="B119" s="68" t="s">
        <v>330</v>
      </c>
      <c r="C119" s="68" t="s">
        <v>329</v>
      </c>
      <c r="D119" s="67" t="s">
        <v>274</v>
      </c>
    </row>
    <row r="120" spans="1:4" x14ac:dyDescent="0.25">
      <c r="A120" s="124"/>
      <c r="B120" s="68" t="s">
        <v>328</v>
      </c>
      <c r="C120" s="68" t="s">
        <v>327</v>
      </c>
      <c r="D120" s="67" t="s">
        <v>274</v>
      </c>
    </row>
    <row r="121" spans="1:4" x14ac:dyDescent="0.25">
      <c r="A121" s="124"/>
      <c r="B121" s="68" t="s">
        <v>326</v>
      </c>
      <c r="C121" s="68" t="s">
        <v>325</v>
      </c>
      <c r="D121" s="67" t="s">
        <v>285</v>
      </c>
    </row>
    <row r="122" spans="1:4" x14ac:dyDescent="0.25">
      <c r="A122" s="124"/>
      <c r="B122" s="68" t="s">
        <v>324</v>
      </c>
      <c r="C122" s="68" t="s">
        <v>323</v>
      </c>
      <c r="D122" s="67" t="s">
        <v>274</v>
      </c>
    </row>
    <row r="123" spans="1:4" x14ac:dyDescent="0.25">
      <c r="A123" s="124"/>
      <c r="B123" s="68" t="s">
        <v>322</v>
      </c>
      <c r="C123" s="68" t="s">
        <v>321</v>
      </c>
      <c r="D123" s="67" t="s">
        <v>285</v>
      </c>
    </row>
    <row r="124" spans="1:4" x14ac:dyDescent="0.25">
      <c r="A124" s="124"/>
      <c r="B124" s="68" t="s">
        <v>320</v>
      </c>
      <c r="C124" s="68" t="s">
        <v>319</v>
      </c>
      <c r="D124" s="67" t="s">
        <v>285</v>
      </c>
    </row>
    <row r="125" spans="1:4" x14ac:dyDescent="0.25">
      <c r="A125" s="124"/>
      <c r="B125" s="68" t="s">
        <v>318</v>
      </c>
      <c r="C125" s="68" t="s">
        <v>317</v>
      </c>
      <c r="D125" s="67" t="s">
        <v>274</v>
      </c>
    </row>
    <row r="126" spans="1:4" x14ac:dyDescent="0.25">
      <c r="A126" s="124"/>
      <c r="B126" s="68" t="s">
        <v>316</v>
      </c>
      <c r="C126" s="68" t="s">
        <v>315</v>
      </c>
      <c r="D126" s="67" t="s">
        <v>285</v>
      </c>
    </row>
    <row r="127" spans="1:4" x14ac:dyDescent="0.25">
      <c r="A127" s="124"/>
      <c r="B127" s="68" t="s">
        <v>314</v>
      </c>
      <c r="C127" s="68" t="s">
        <v>313</v>
      </c>
      <c r="D127" s="67" t="s">
        <v>285</v>
      </c>
    </row>
    <row r="128" spans="1:4" x14ac:dyDescent="0.25">
      <c r="A128" s="124"/>
      <c r="B128" s="68" t="s">
        <v>312</v>
      </c>
      <c r="C128" s="68" t="s">
        <v>311</v>
      </c>
      <c r="D128" s="67" t="s">
        <v>274</v>
      </c>
    </row>
    <row r="129" spans="1:4" x14ac:dyDescent="0.25">
      <c r="A129" s="124"/>
      <c r="B129" s="68" t="s">
        <v>310</v>
      </c>
      <c r="C129" s="68" t="s">
        <v>309</v>
      </c>
      <c r="D129" s="67" t="s">
        <v>274</v>
      </c>
    </row>
    <row r="130" spans="1:4" x14ac:dyDescent="0.25">
      <c r="A130" s="124"/>
      <c r="B130" s="68" t="s">
        <v>308</v>
      </c>
      <c r="C130" s="68" t="s">
        <v>307</v>
      </c>
      <c r="D130" s="67" t="s">
        <v>285</v>
      </c>
    </row>
    <row r="131" spans="1:4" x14ac:dyDescent="0.25">
      <c r="A131" s="124"/>
      <c r="B131" s="68" t="s">
        <v>306</v>
      </c>
      <c r="C131" s="68" t="s">
        <v>305</v>
      </c>
      <c r="D131" s="67" t="s">
        <v>274</v>
      </c>
    </row>
    <row r="132" spans="1:4" x14ac:dyDescent="0.25">
      <c r="A132" s="124"/>
      <c r="B132" s="68" t="s">
        <v>304</v>
      </c>
      <c r="C132" s="68" t="s">
        <v>303</v>
      </c>
      <c r="D132" s="67" t="s">
        <v>285</v>
      </c>
    </row>
    <row r="133" spans="1:4" x14ac:dyDescent="0.25">
      <c r="A133" s="124"/>
      <c r="B133" s="68" t="s">
        <v>302</v>
      </c>
      <c r="C133" s="68" t="s">
        <v>301</v>
      </c>
      <c r="D133" s="67" t="s">
        <v>285</v>
      </c>
    </row>
    <row r="134" spans="1:4" x14ac:dyDescent="0.25">
      <c r="A134" s="124"/>
      <c r="B134" s="68" t="s">
        <v>300</v>
      </c>
      <c r="C134" s="68" t="s">
        <v>299</v>
      </c>
      <c r="D134" s="67" t="s">
        <v>298</v>
      </c>
    </row>
    <row r="135" spans="1:4" x14ac:dyDescent="0.25">
      <c r="A135" s="124"/>
      <c r="B135" s="68" t="s">
        <v>297</v>
      </c>
      <c r="C135" s="68" t="s">
        <v>296</v>
      </c>
      <c r="D135" s="67" t="s">
        <v>285</v>
      </c>
    </row>
    <row r="136" spans="1:4" x14ac:dyDescent="0.25">
      <c r="A136" s="126" t="s">
        <v>295</v>
      </c>
      <c r="B136" s="70" t="s">
        <v>294</v>
      </c>
      <c r="C136" s="70" t="s">
        <v>293</v>
      </c>
      <c r="D136" s="69" t="s">
        <v>292</v>
      </c>
    </row>
    <row r="137" spans="1:4" x14ac:dyDescent="0.25">
      <c r="A137" s="126"/>
      <c r="B137" s="70" t="s">
        <v>291</v>
      </c>
      <c r="C137" s="70" t="s">
        <v>290</v>
      </c>
      <c r="D137" s="69" t="s">
        <v>274</v>
      </c>
    </row>
    <row r="138" spans="1:4" x14ac:dyDescent="0.25">
      <c r="A138" s="126"/>
      <c r="B138" s="70" t="s">
        <v>289</v>
      </c>
      <c r="C138" s="70" t="s">
        <v>288</v>
      </c>
      <c r="D138" s="69" t="s">
        <v>285</v>
      </c>
    </row>
    <row r="139" spans="1:4" x14ac:dyDescent="0.25">
      <c r="A139" s="126"/>
      <c r="B139" s="70" t="s">
        <v>287</v>
      </c>
      <c r="C139" s="70" t="s">
        <v>286</v>
      </c>
      <c r="D139" s="69" t="s">
        <v>285</v>
      </c>
    </row>
    <row r="140" spans="1:4" x14ac:dyDescent="0.25">
      <c r="A140" s="124" t="s">
        <v>284</v>
      </c>
      <c r="B140" s="68" t="s">
        <v>283</v>
      </c>
      <c r="C140" s="68" t="s">
        <v>282</v>
      </c>
      <c r="D140" s="67" t="s">
        <v>277</v>
      </c>
    </row>
    <row r="141" spans="1:4" x14ac:dyDescent="0.25">
      <c r="A141" s="124"/>
      <c r="B141" s="68" t="s">
        <v>281</v>
      </c>
      <c r="C141" s="68" t="s">
        <v>280</v>
      </c>
      <c r="D141" s="67" t="s">
        <v>277</v>
      </c>
    </row>
    <row r="142" spans="1:4" x14ac:dyDescent="0.25">
      <c r="A142" s="124"/>
      <c r="B142" s="68" t="s">
        <v>279</v>
      </c>
      <c r="C142" s="68" t="s">
        <v>278</v>
      </c>
      <c r="D142" s="67" t="s">
        <v>277</v>
      </c>
    </row>
    <row r="143" spans="1:4" x14ac:dyDescent="0.25">
      <c r="A143" s="124"/>
      <c r="B143" s="68" t="s">
        <v>276</v>
      </c>
      <c r="C143" s="68" t="s">
        <v>275</v>
      </c>
      <c r="D143" s="67" t="s">
        <v>274</v>
      </c>
    </row>
    <row r="144" spans="1:4" x14ac:dyDescent="0.25">
      <c r="A144" s="125" t="s">
        <v>273</v>
      </c>
      <c r="B144" s="125"/>
      <c r="C144" s="125"/>
      <c r="D144" s="125"/>
    </row>
    <row r="147" spans="1:2" x14ac:dyDescent="0.25">
      <c r="A147" s="121" t="s">
        <v>572</v>
      </c>
      <c r="B147" s="121"/>
    </row>
  </sheetData>
  <mergeCells count="15">
    <mergeCell ref="A147:B147"/>
    <mergeCell ref="A56:A83"/>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
  <sheetViews>
    <sheetView workbookViewId="0">
      <selection activeCell="E7" sqref="E7"/>
    </sheetView>
  </sheetViews>
  <sheetFormatPr baseColWidth="10" defaultRowHeight="13.5" x14ac:dyDescent="0.25"/>
  <cols>
    <col min="1" max="1" width="17.42578125" style="30" customWidth="1"/>
    <col min="2" max="2" width="25.140625" style="9" customWidth="1"/>
    <col min="3" max="3" width="23.7109375" style="9" customWidth="1"/>
    <col min="4" max="4" width="26.7109375" style="9" customWidth="1"/>
    <col min="5" max="5" width="27.85546875" style="9" customWidth="1"/>
    <col min="6" max="16384" width="11.42578125" style="9"/>
  </cols>
  <sheetData>
    <row r="1" spans="1:6" ht="23.25" customHeight="1" x14ac:dyDescent="0.25">
      <c r="A1" s="51" t="s">
        <v>257</v>
      </c>
      <c r="B1" s="120" t="s">
        <v>262</v>
      </c>
      <c r="C1" s="120"/>
      <c r="D1" s="51" t="s">
        <v>256</v>
      </c>
    </row>
    <row r="2" spans="1:6" x14ac:dyDescent="0.25">
      <c r="A2" s="14" t="s">
        <v>211</v>
      </c>
      <c r="B2" s="14" t="s">
        <v>158</v>
      </c>
      <c r="C2" s="14" t="s">
        <v>159</v>
      </c>
      <c r="D2" s="14" t="s">
        <v>160</v>
      </c>
    </row>
    <row r="3" spans="1:6" x14ac:dyDescent="0.25">
      <c r="A3" s="18" t="s">
        <v>212</v>
      </c>
      <c r="B3" s="31" t="s">
        <v>136</v>
      </c>
      <c r="C3" s="18" t="s">
        <v>165</v>
      </c>
      <c r="D3" s="31"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alta</v>
      </c>
      <c r="E3" s="30"/>
      <c r="F3" s="30"/>
    </row>
    <row r="4" spans="1:6" x14ac:dyDescent="0.25">
      <c r="A4" s="18" t="s">
        <v>213</v>
      </c>
      <c r="B4" s="31" t="s">
        <v>162</v>
      </c>
      <c r="C4" s="18" t="s">
        <v>165</v>
      </c>
      <c r="D4" s="31" t="str">
        <f>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18"/>
      <c r="B5" s="11"/>
      <c r="C5" s="11"/>
      <c r="D5" s="11"/>
    </row>
    <row r="6" spans="1:6" x14ac:dyDescent="0.25">
      <c r="A6" s="18"/>
      <c r="B6" s="11"/>
      <c r="C6" s="11"/>
      <c r="D6" s="11"/>
    </row>
    <row r="7" spans="1:6" x14ac:dyDescent="0.25">
      <c r="A7" s="18"/>
      <c r="B7" s="11"/>
      <c r="C7" s="11"/>
      <c r="D7" s="11"/>
    </row>
    <row r="8" spans="1:6" x14ac:dyDescent="0.25">
      <c r="A8" s="18"/>
      <c r="B8" s="11"/>
      <c r="C8" s="11"/>
      <c r="D8" s="11"/>
    </row>
    <row r="9" spans="1:6" x14ac:dyDescent="0.25">
      <c r="A9" s="18"/>
      <c r="B9" s="11"/>
      <c r="C9" s="11"/>
      <c r="D9" s="11"/>
    </row>
    <row r="10" spans="1:6" x14ac:dyDescent="0.25">
      <c r="A10" s="18"/>
      <c r="B10" s="11"/>
      <c r="C10" s="11"/>
      <c r="D10" s="11"/>
    </row>
    <row r="11" spans="1:6" x14ac:dyDescent="0.25">
      <c r="A11" s="18"/>
      <c r="B11" s="11"/>
      <c r="C11" s="11"/>
      <c r="D11" s="11"/>
    </row>
    <row r="12" spans="1:6" x14ac:dyDescent="0.25">
      <c r="A12" s="18"/>
      <c r="B12" s="11"/>
      <c r="C12" s="11"/>
      <c r="D12" s="11"/>
    </row>
    <row r="13" spans="1:6" x14ac:dyDescent="0.25">
      <c r="A13" s="18"/>
      <c r="B13" s="11"/>
      <c r="C13" s="11"/>
      <c r="D13" s="11"/>
    </row>
  </sheetData>
  <mergeCells count="1">
    <mergeCell ref="B1:C1"/>
  </mergeCells>
  <conditionalFormatting sqref="D3:D4">
    <cfRule type="containsText" dxfId="19" priority="1" operator="containsText" text="Zona de riesgo baja">
      <formula>NOT(ISERROR(SEARCH("Zona de riesgo baja",D3)))</formula>
    </cfRule>
    <cfRule type="containsText" dxfId="18" priority="2" operator="containsText" text="Zona de riesgo moderada">
      <formula>NOT(ISERROR(SEARCH("Zona de riesgo moderada",D3)))</formula>
    </cfRule>
    <cfRule type="containsText" dxfId="17" priority="3" operator="containsText" text="Zona de riesgo alta">
      <formula>NOT(ISERROR(SEARCH("Zona de riesgo alta",D3)))</formula>
    </cfRule>
    <cfRule type="containsText" dxfId="16" priority="4" operator="containsText" text="Zona de riesgo extrema">
      <formula>NOT(ISERROR(SEARCH("Zona de riesgo extrema",D3)))</formula>
    </cfRule>
  </conditionalFormatting>
  <dataValidations count="2">
    <dataValidation type="list" allowBlank="1" showInputMessage="1" showErrorMessage="1" sqref="C3:C4" xr:uid="{00000000-0002-0000-0700-000000000000}">
      <formula1>"Leve,Menor,Moderado,Mayor,Catastrófico"</formula1>
    </dataValidation>
    <dataValidation type="list" allowBlank="1" showInputMessage="1" showErrorMessage="1" sqref="B3:B4" xr:uid="{00000000-0002-0000-0700-000001000000}">
      <formula1>"Muy baja,Baja,Media,Alta,Muy Alta"</formula1>
    </dataValidation>
  </dataValidations>
  <hyperlinks>
    <hyperlink ref="A1" location="identificacion_riesgos!A1" display="Anterior" xr:uid="{00000000-0004-0000-0700-000000000000}"/>
    <hyperlink ref="D1" location="mapa_riesgos_si!A1" display="Siguiente"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3"/>
  <sheetViews>
    <sheetView topLeftCell="A3" zoomScale="115" zoomScaleNormal="115" zoomScaleSheetLayoutView="115" workbookViewId="0">
      <selection activeCell="U5" sqref="U5"/>
    </sheetView>
  </sheetViews>
  <sheetFormatPr baseColWidth="10" defaultRowHeight="13.5" x14ac:dyDescent="0.25"/>
  <cols>
    <col min="1" max="1" width="5.85546875" style="40" customWidth="1"/>
    <col min="2" max="2" width="18.7109375" style="41" customWidth="1"/>
    <col min="3" max="3" width="10.7109375" style="41" customWidth="1"/>
    <col min="4" max="4" width="6.7109375" style="41" customWidth="1"/>
    <col min="5" max="7" width="4.85546875" style="41" customWidth="1"/>
    <col min="8" max="8" width="7.28515625" style="42" customWidth="1"/>
    <col min="9" max="9" width="28" style="40" customWidth="1"/>
    <col min="10" max="10" width="3.28515625" style="40" bestFit="1" customWidth="1"/>
    <col min="11" max="11" width="7.7109375" style="40" customWidth="1"/>
    <col min="12" max="12" width="5.42578125" style="42" customWidth="1"/>
    <col min="13" max="13" width="4.7109375" style="42" bestFit="1" customWidth="1"/>
    <col min="14" max="14" width="5.42578125" style="42" customWidth="1"/>
    <col min="15" max="16" width="4.7109375" style="40" bestFit="1" customWidth="1"/>
    <col min="17" max="17" width="3.28515625" style="40" bestFit="1" customWidth="1"/>
    <col min="18" max="18" width="5.42578125" style="42" customWidth="1"/>
    <col min="19" max="19" width="3.28515625" style="42" bestFit="1" customWidth="1"/>
    <col min="20" max="21" width="5.42578125" style="42" customWidth="1"/>
    <col min="22" max="22" width="7" style="42" customWidth="1"/>
    <col min="23" max="23" width="4.7109375" style="40" bestFit="1" customWidth="1"/>
    <col min="24" max="24" width="5.5703125" style="40" customWidth="1"/>
    <col min="25" max="25" width="4.7109375" style="40" bestFit="1" customWidth="1"/>
    <col min="26" max="26" width="6" style="40" customWidth="1"/>
    <col min="27" max="27" width="4.28515625" style="40" customWidth="1"/>
    <col min="28" max="28" width="30.7109375" style="40" customWidth="1"/>
    <col min="29" max="29" width="12.42578125" style="40" customWidth="1"/>
    <col min="30" max="30" width="8.7109375" style="42" customWidth="1"/>
    <col min="31" max="16384" width="11.42578125" style="40"/>
  </cols>
  <sheetData>
    <row r="1" spans="1:30" ht="18" x14ac:dyDescent="0.25">
      <c r="A1" s="146" t="s">
        <v>257</v>
      </c>
      <c r="B1" s="146"/>
      <c r="C1" s="119" t="s">
        <v>263</v>
      </c>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46" t="s">
        <v>264</v>
      </c>
      <c r="AD1" s="146"/>
    </row>
    <row r="2" spans="1:30" s="36" customFormat="1" x14ac:dyDescent="0.25">
      <c r="A2" s="140" t="s">
        <v>211</v>
      </c>
      <c r="B2" s="140" t="s">
        <v>154</v>
      </c>
      <c r="C2" s="140" t="s">
        <v>178</v>
      </c>
      <c r="D2" s="144" t="s">
        <v>234</v>
      </c>
      <c r="E2" s="142" t="s">
        <v>233</v>
      </c>
      <c r="F2" s="144" t="s">
        <v>159</v>
      </c>
      <c r="G2" s="142" t="s">
        <v>233</v>
      </c>
      <c r="H2" s="140" t="s">
        <v>235</v>
      </c>
      <c r="I2" s="140" t="s">
        <v>229</v>
      </c>
      <c r="J2" s="140" t="s">
        <v>179</v>
      </c>
      <c r="K2" s="140"/>
      <c r="L2" s="140" t="s">
        <v>180</v>
      </c>
      <c r="M2" s="140"/>
      <c r="N2" s="140"/>
      <c r="O2" s="140"/>
      <c r="P2" s="140"/>
      <c r="Q2" s="140"/>
      <c r="R2" s="140"/>
      <c r="S2" s="140"/>
      <c r="T2" s="141" t="s">
        <v>236</v>
      </c>
      <c r="U2" s="141" t="s">
        <v>188</v>
      </c>
      <c r="V2" s="141" t="s">
        <v>242</v>
      </c>
      <c r="W2" s="140" t="s">
        <v>233</v>
      </c>
      <c r="X2" s="141" t="s">
        <v>237</v>
      </c>
      <c r="Y2" s="140" t="s">
        <v>233</v>
      </c>
      <c r="Z2" s="141" t="s">
        <v>189</v>
      </c>
      <c r="AA2" s="141" t="s">
        <v>238</v>
      </c>
      <c r="AB2" s="140" t="s">
        <v>239</v>
      </c>
      <c r="AC2" s="141" t="s">
        <v>240</v>
      </c>
      <c r="AD2" s="141" t="s">
        <v>241</v>
      </c>
    </row>
    <row r="3" spans="1:30" s="36" customFormat="1" ht="72" x14ac:dyDescent="0.25">
      <c r="A3" s="140"/>
      <c r="B3" s="140"/>
      <c r="C3" s="140"/>
      <c r="D3" s="145"/>
      <c r="E3" s="143"/>
      <c r="F3" s="145"/>
      <c r="G3" s="143"/>
      <c r="H3" s="140"/>
      <c r="I3" s="140"/>
      <c r="J3" s="43" t="s">
        <v>173</v>
      </c>
      <c r="K3" s="43" t="s">
        <v>174</v>
      </c>
      <c r="L3" s="44" t="s">
        <v>181</v>
      </c>
      <c r="M3" s="43" t="s">
        <v>182</v>
      </c>
      <c r="N3" s="43" t="s">
        <v>183</v>
      </c>
      <c r="O3" s="43" t="s">
        <v>182</v>
      </c>
      <c r="P3" s="43" t="s">
        <v>184</v>
      </c>
      <c r="Q3" s="43" t="s">
        <v>185</v>
      </c>
      <c r="R3" s="43" t="s">
        <v>186</v>
      </c>
      <c r="S3" s="43" t="s">
        <v>187</v>
      </c>
      <c r="T3" s="141"/>
      <c r="U3" s="141"/>
      <c r="V3" s="141"/>
      <c r="W3" s="140"/>
      <c r="X3" s="141"/>
      <c r="Y3" s="140"/>
      <c r="Z3" s="141"/>
      <c r="AA3" s="141"/>
      <c r="AB3" s="140"/>
      <c r="AC3" s="141"/>
      <c r="AD3" s="141"/>
    </row>
    <row r="4" spans="1:30" ht="54" x14ac:dyDescent="0.25">
      <c r="A4" s="133" t="str">
        <f>valoracion_riesgo!A3</f>
        <v>r-001</v>
      </c>
      <c r="B4" s="133" t="str">
        <f>VLOOKUP(A4,identificacion_riesgos!$A$2:$F$19,5)</f>
        <v>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v>
      </c>
      <c r="C4" s="133" t="str">
        <f>VLOOKUP(A4,identificacion_riesgos!$A$2:$F$19,6)</f>
        <v>Sanciones por parte de entes de control por perdida de la confidencialidad, integridad o disponibilidad de la información</v>
      </c>
      <c r="D4" s="130" t="str">
        <f>VLOOKUP(A4,valoracion_riesgo!$A$2:$D$4,2)</f>
        <v>Alta</v>
      </c>
      <c r="E4" s="136">
        <f>IF(D4="Muy Alta",1,IF(D4="Alta",0.8,IF(D4="Media",0.6,IF(D4="Baja",0.4,IF(D4="Muy Baja",0.2)))))</f>
        <v>0.8</v>
      </c>
      <c r="F4" s="130" t="str">
        <f>VLOOKUP(A4,valoracion_riesgo!$A$2:$D$4,3)</f>
        <v>Mayor</v>
      </c>
      <c r="G4" s="136">
        <f>IF(F4="Catastrófico",1,IF(F4="Mayor",0.8,IF(F4="Moderado",0.6,IF(F4="Menor",0.4,IF(F4="Leve",0.2)))))</f>
        <v>0.8</v>
      </c>
      <c r="H4" s="130" t="str">
        <f>VLOOKUP(A4,valoracion_riesgo!$A$2:$D$41,4)</f>
        <v>Zona de riesgo alta</v>
      </c>
      <c r="I4" s="37" t="s">
        <v>574</v>
      </c>
      <c r="J4" s="38" t="s">
        <v>576</v>
      </c>
      <c r="K4" s="38"/>
      <c r="L4" s="38" t="s">
        <v>230</v>
      </c>
      <c r="M4" s="79">
        <f>IF(L4="Preventivo",25%,IF(L4="Detectivo",15%,IF(L4="Correctivo",10%,0%)))</f>
        <v>0.25</v>
      </c>
      <c r="N4" s="38" t="s">
        <v>249</v>
      </c>
      <c r="O4" s="39">
        <f>IF(N4="Automático",25%,IF(N4="Manual",15%,0%))</f>
        <v>0.15</v>
      </c>
      <c r="P4" s="45">
        <f>M4+O4</f>
        <v>0.4</v>
      </c>
      <c r="Q4" s="37" t="s">
        <v>116</v>
      </c>
      <c r="R4" s="38" t="s">
        <v>232</v>
      </c>
      <c r="S4" s="38" t="s">
        <v>116</v>
      </c>
      <c r="T4" s="79">
        <f>E4-(E4*P4)</f>
        <v>0.48</v>
      </c>
      <c r="U4" s="79">
        <f>G4</f>
        <v>0.8</v>
      </c>
      <c r="V4" s="130" t="str">
        <f>IF(AND(W4&lt;=100%,W4&gt;80%),"Muy alta",IF(AND(W4&lt;=80%,W4&gt;60%),"Alta",IF(AND(W4&lt;=60%,W4&gt;40%),"Media",IF(AND(W4&lt;=40%,W4&gt;20%),"Baja",IF(AND(W4&lt;=20%,W4&gt;=0%),"Muy Baja")))))</f>
        <v>Baja</v>
      </c>
      <c r="W4" s="127">
        <f>+T5</f>
        <v>0.28799999999999998</v>
      </c>
      <c r="X4" s="130" t="str">
        <f>IF(AND(Y4&lt;=1,Y4&gt;0.8),"Catastrófico",IF(AND(Y4&lt;=0.8,Y4&gt;0.6),"Mayor",IF(AND(Y4&lt;=0.6,Y4&gt;0.4),"Moderado",IF(AND(Y4&lt;=0.4,Y4&gt;0.2),"Menor",IF(AND(Y4&lt;=0.2,Y4&gt;=0),"Leve")))))</f>
        <v>Moderado</v>
      </c>
      <c r="Y4" s="127">
        <f>+U6</f>
        <v>0.60000000000000009</v>
      </c>
      <c r="Z4" s="130"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30" t="s">
        <v>243</v>
      </c>
      <c r="AB4" s="77" t="s">
        <v>602</v>
      </c>
      <c r="AC4" s="139" t="s">
        <v>592</v>
      </c>
      <c r="AD4" s="78">
        <v>45689</v>
      </c>
    </row>
    <row r="5" spans="1:30" ht="108" x14ac:dyDescent="0.25">
      <c r="A5" s="134"/>
      <c r="B5" s="134"/>
      <c r="C5" s="134"/>
      <c r="D5" s="131"/>
      <c r="E5" s="137"/>
      <c r="F5" s="131"/>
      <c r="G5" s="137"/>
      <c r="H5" s="131"/>
      <c r="I5" s="37" t="s">
        <v>575</v>
      </c>
      <c r="J5" s="38" t="s">
        <v>576</v>
      </c>
      <c r="K5" s="38"/>
      <c r="L5" s="38" t="s">
        <v>230</v>
      </c>
      <c r="M5" s="79">
        <f>IF(L5="Preventivo",25%,IF(L5="Detectivo",15%,IF(L5="Correctivo",10%,0%)))</f>
        <v>0.25</v>
      </c>
      <c r="N5" s="38" t="s">
        <v>249</v>
      </c>
      <c r="O5" s="39">
        <f t="shared" ref="O5" si="0">IF(N5="Automático",25%,IF(N5="Manual",15%,0%))</f>
        <v>0.15</v>
      </c>
      <c r="P5" s="45">
        <f t="shared" ref="P5" si="1">M5+O5</f>
        <v>0.4</v>
      </c>
      <c r="Q5" s="37" t="s">
        <v>116</v>
      </c>
      <c r="R5" s="38" t="s">
        <v>232</v>
      </c>
      <c r="S5" s="38" t="s">
        <v>116</v>
      </c>
      <c r="T5" s="79">
        <f>T4-(T4*P5)</f>
        <v>0.28799999999999998</v>
      </c>
      <c r="U5" s="79">
        <f>U4</f>
        <v>0.8</v>
      </c>
      <c r="V5" s="131"/>
      <c r="W5" s="128"/>
      <c r="X5" s="131"/>
      <c r="Y5" s="128"/>
      <c r="Z5" s="131"/>
      <c r="AA5" s="131"/>
      <c r="AB5" s="37" t="s">
        <v>595</v>
      </c>
      <c r="AC5" s="139"/>
      <c r="AD5" s="78">
        <v>45717</v>
      </c>
    </row>
    <row r="6" spans="1:30" ht="121.5" x14ac:dyDescent="0.25">
      <c r="A6" s="134"/>
      <c r="B6" s="134"/>
      <c r="C6" s="134"/>
      <c r="D6" s="131"/>
      <c r="E6" s="137"/>
      <c r="F6" s="131"/>
      <c r="G6" s="137"/>
      <c r="H6" s="131"/>
      <c r="I6" s="37" t="s">
        <v>580</v>
      </c>
      <c r="J6" s="38"/>
      <c r="K6" s="38" t="s">
        <v>576</v>
      </c>
      <c r="L6" s="38" t="s">
        <v>248</v>
      </c>
      <c r="M6" s="79">
        <f>IF(L6="Preventivo",25%,IF(L6="Detectivo",15%,IF(L6="Correctivo",10%,0%)))</f>
        <v>0.1</v>
      </c>
      <c r="N6" s="38" t="s">
        <v>249</v>
      </c>
      <c r="O6" s="39">
        <f t="shared" ref="O6" si="2">IF(N6="Automático",25%,IF(N6="Manual",15%,0%))</f>
        <v>0.15</v>
      </c>
      <c r="P6" s="45">
        <f t="shared" ref="P6" si="3">M6+O6</f>
        <v>0.25</v>
      </c>
      <c r="Q6" s="37" t="s">
        <v>116</v>
      </c>
      <c r="R6" s="38" t="s">
        <v>232</v>
      </c>
      <c r="S6" s="38" t="s">
        <v>116</v>
      </c>
      <c r="T6" s="79">
        <f>T5</f>
        <v>0.28799999999999998</v>
      </c>
      <c r="U6" s="79">
        <f>U5-(U5*P6)</f>
        <v>0.60000000000000009</v>
      </c>
      <c r="V6" s="131"/>
      <c r="W6" s="128"/>
      <c r="X6" s="131"/>
      <c r="Y6" s="128"/>
      <c r="Z6" s="131"/>
      <c r="AA6" s="131"/>
      <c r="AB6" s="37" t="s">
        <v>593</v>
      </c>
      <c r="AC6" s="139"/>
      <c r="AD6" s="78">
        <v>45839</v>
      </c>
    </row>
    <row r="7" spans="1:30" x14ac:dyDescent="0.25">
      <c r="A7" s="134"/>
      <c r="B7" s="134"/>
      <c r="C7" s="134"/>
      <c r="D7" s="131"/>
      <c r="E7" s="137"/>
      <c r="F7" s="131"/>
      <c r="G7" s="137"/>
      <c r="H7" s="131"/>
      <c r="I7" s="37"/>
      <c r="J7" s="38"/>
      <c r="K7" s="38"/>
      <c r="L7" s="38"/>
      <c r="M7" s="79"/>
      <c r="N7" s="38"/>
      <c r="O7" s="39"/>
      <c r="P7" s="45"/>
      <c r="Q7" s="37"/>
      <c r="R7" s="38"/>
      <c r="S7" s="38"/>
      <c r="T7" s="79"/>
      <c r="U7" s="79"/>
      <c r="V7" s="131"/>
      <c r="W7" s="128"/>
      <c r="X7" s="131"/>
      <c r="Y7" s="128"/>
      <c r="Z7" s="131"/>
      <c r="AA7" s="131"/>
      <c r="AB7" s="37" t="s">
        <v>601</v>
      </c>
      <c r="AC7" s="139"/>
      <c r="AD7" s="78">
        <v>45809</v>
      </c>
    </row>
    <row r="8" spans="1:30" ht="27" x14ac:dyDescent="0.25">
      <c r="A8" s="134"/>
      <c r="B8" s="134"/>
      <c r="C8" s="134"/>
      <c r="D8" s="131"/>
      <c r="E8" s="137"/>
      <c r="F8" s="131"/>
      <c r="G8" s="137"/>
      <c r="H8" s="131"/>
      <c r="I8" s="37"/>
      <c r="J8" s="38"/>
      <c r="K8" s="38"/>
      <c r="L8" s="38"/>
      <c r="M8" s="79"/>
      <c r="N8" s="38"/>
      <c r="O8" s="39"/>
      <c r="P8" s="45"/>
      <c r="Q8" s="37"/>
      <c r="R8" s="38"/>
      <c r="S8" s="38"/>
      <c r="T8" s="79"/>
      <c r="U8" s="79"/>
      <c r="V8" s="131"/>
      <c r="W8" s="128"/>
      <c r="X8" s="131"/>
      <c r="Y8" s="128"/>
      <c r="Z8" s="131"/>
      <c r="AA8" s="131"/>
      <c r="AB8" s="37" t="s">
        <v>600</v>
      </c>
      <c r="AC8" s="139"/>
      <c r="AD8" s="78">
        <v>45992</v>
      </c>
    </row>
    <row r="9" spans="1:30" ht="49.5" customHeight="1" x14ac:dyDescent="0.25">
      <c r="A9" s="135"/>
      <c r="B9" s="135"/>
      <c r="C9" s="135"/>
      <c r="D9" s="132"/>
      <c r="E9" s="138"/>
      <c r="F9" s="132"/>
      <c r="G9" s="138"/>
      <c r="H9" s="132"/>
      <c r="I9" s="37"/>
      <c r="J9" s="38"/>
      <c r="K9" s="38"/>
      <c r="L9" s="38"/>
      <c r="M9" s="79"/>
      <c r="N9" s="38"/>
      <c r="O9" s="39"/>
      <c r="P9" s="45"/>
      <c r="Q9" s="37"/>
      <c r="R9" s="38"/>
      <c r="S9" s="38"/>
      <c r="T9" s="79"/>
      <c r="U9" s="79"/>
      <c r="V9" s="132"/>
      <c r="W9" s="129"/>
      <c r="X9" s="132"/>
      <c r="Y9" s="129"/>
      <c r="Z9" s="132"/>
      <c r="AA9" s="132"/>
      <c r="AB9" s="37" t="s">
        <v>594</v>
      </c>
      <c r="AC9" s="139"/>
      <c r="AD9" s="78">
        <v>45992</v>
      </c>
    </row>
    <row r="10" spans="1:30" ht="94.5" x14ac:dyDescent="0.25">
      <c r="A10" s="133" t="str">
        <f>valoracion_riesgo!A4</f>
        <v>r-002</v>
      </c>
      <c r="B10" s="133" t="str">
        <f>VLOOKUP(A10,identificacion_riesgos!$A$2:$F$19,5)</f>
        <v>Posilibidad de pérdida de la confidencialidad, integridad o disponibilidad de los documentos que reposan en el archivo de gestión de la dependencia debido a la ausencia de personal que los custodie y el interés de agentes internos o externos por sustraerlos</v>
      </c>
      <c r="C10" s="133" t="str">
        <f>VLOOKUP(A10,identificacion_riesgos!$A$2:$F$19,6)</f>
        <v>Sanciones por parte de entes de control por perdida de la confidencialidad, integridad o disponibilidad de la información</v>
      </c>
      <c r="D10" s="130" t="str">
        <f>VLOOKUP(A10,valoracion_riesgo!$A$2:$D$4,2)</f>
        <v>Media</v>
      </c>
      <c r="E10" s="136">
        <f>IF(D10="Muy Alta",1,IF(D10="Alta",0.8,IF(D10="Media",0.6,IF(D10="Baja",0.4,IF(D10="Muy Baja",0.2)))))</f>
        <v>0.6</v>
      </c>
      <c r="F10" s="130" t="str">
        <f>VLOOKUP(A10,valoracion_riesgo!$A$2:$D$4,3)</f>
        <v>Mayor</v>
      </c>
      <c r="G10" s="136">
        <f>IF(F10="Catastrófico",1,IF(F10="Mayor",0.8,IF(F10="Moderado",0.6,IF(F10="Menor",0.4,IF(F10="Leve",0.2)))))</f>
        <v>0.8</v>
      </c>
      <c r="H10" s="130" t="str">
        <f>VLOOKUP(A10,valoracion_riesgo!$A$2:$D$41,4)</f>
        <v>Zona de riesgo alta</v>
      </c>
      <c r="I10" s="40" t="s">
        <v>581</v>
      </c>
      <c r="J10" s="38"/>
      <c r="K10" s="38" t="s">
        <v>576</v>
      </c>
      <c r="L10" s="38" t="s">
        <v>248</v>
      </c>
      <c r="M10" s="79">
        <f>IF(L10="Preventivo",25%,IF(L10="Detectivo",15%,IF(L10="Correctivo",10%,0%)))</f>
        <v>0.1</v>
      </c>
      <c r="N10" s="38" t="s">
        <v>249</v>
      </c>
      <c r="O10" s="39">
        <f>IF(N10="Automático",25%,IF(N10="Manual",15%,0%))</f>
        <v>0.15</v>
      </c>
      <c r="P10" s="45">
        <f>M10+O10</f>
        <v>0.25</v>
      </c>
      <c r="Q10" s="37" t="s">
        <v>116</v>
      </c>
      <c r="R10" s="38" t="s">
        <v>232</v>
      </c>
      <c r="S10" s="38" t="s">
        <v>116</v>
      </c>
      <c r="T10" s="79">
        <f>+E10</f>
        <v>0.6</v>
      </c>
      <c r="U10" s="79">
        <f>G10-(G10*P10)</f>
        <v>0.60000000000000009</v>
      </c>
      <c r="V10" s="130" t="str">
        <f>IF(AND(W10&lt;=100%,W10&gt;80%),"Muy alta",IF(AND(W10&lt;=80%,W10&gt;60%),"Alta",IF(AND(W10&lt;=60%,W10&gt;40%),"Media",IF(AND(W10&lt;=40%,W10&gt;20%),"Baja",IF(AND(W10&lt;=20%,W10&gt;=0%),"Muy Baja")))))</f>
        <v>Baja</v>
      </c>
      <c r="W10" s="127">
        <f>+T12</f>
        <v>0.216</v>
      </c>
      <c r="X10" s="130" t="str">
        <f>IF(AND(Y10&lt;=1,Y10&gt;0.8),"Catastrófico",IF(AND(Y10&lt;=0.8,Y10&gt;0.6),"Mayor",IF(AND(Y10&lt;=0.6,Y10&gt;0.4),"Moderado",IF(AND(Y10&lt;=0.4,Y10&gt;0.2),"Menor",IF(AND(Y10&lt;=0.2,Y10&gt;=0),"Leve")))))</f>
        <v>Moderado</v>
      </c>
      <c r="Y10" s="127">
        <f>+U12</f>
        <v>0.60000000000000009</v>
      </c>
      <c r="Z10" s="130" t="str">
        <f>IF(V10&lt;&gt;"",IF(X10&lt;&gt;"",
IF(AND(V10 = "Muy Baja",X10 = "Leve"), "Zona de riesgo baja",
IF(AND(V10 = "Muy Baja",X10 = "Menor"), "Zona de riesgo baja",
IF(AND(V10 = "Muy Baja",X10 = "Moderado"), "Zona de riesgo moderada",
IF(AND(V10 = "Muy Baja",X10 = "Mayor"), "Zona de riesgo alta",
IF(AND(V10 = "Muy Baja",X10 = "Catastrófico"), "Zona de riesgo extrema",
IF(AND(V10 = "Baja",X10 = "Leve"), "Zona de riesgo baja",
IF(AND(V10 = "Baja",X10 = "Menor"), "Zona de riesgo moderada",
IF(AND(V10 = "Baja",X10 = "Moderado"), "Zona de riesgo moderada",
IF(AND(V10 = "Baja",X10 = "Mayor"), "Zona de riesgo alta",
IF(AND(V10 = "Baja",X10 = "Catastrófico"), "Zona de riesgo extrema",
IF(AND(V10 = "Media",X10 = "Leve"), "Zona de riesgo moderada",
IF(AND(V10 = "Media",X10 = "Menor"), "Zona de riesgo moderada",
IF(AND(V10 = "Media",X10 = "Moderado"), " Zona de riesgo moderada",
IF(AND(V10 = "Media",X10 = "Mayor"), "Zona de riesgo alta",
IF(AND(V10 = "Media",X10 = "Catastrófico"), "Zona de riesgo extrema",
IF(AND(V10 = "Alta",X10 = "Leve"), "Zona de riesgo moderada",
IF(AND(V10 = "Alta",X10 = "Menor"), "Zona de riesgo moderada",
IF(AND(V10 = "Alta",X10 = "Moderado"), "Zona de riesgo alta",
IF(AND(V10 = "Alta",X10 = "Mayor"), "Zona de riesgo alta",
IF(AND(V10 = "Alta",X10 = "Catastrófico"), "Zona de riesgo extrema",
IF(AND(V10 = "Muy Alta",X10 = "Leve"), "Zona de riesgo alta",
IF(AND(V10 = "Muy Alta",X10 = "Menor"), "Zona de riesgo alta",
IF(AND(V10 = "Muy Alta",X10 = "Moderado"), "Zona de riesgo alta",
IF(AND(V10 = "Muy Alta",X10 = "Mayor"), "Zona de riesgo alta",
IF(AND(V10 = "Muy Alta",X10 = "Catastrófico"), "Zona de riesgo extrema",
))))))))))))))))))))))))),"N/A"),"N/A")</f>
        <v>Zona de riesgo moderada</v>
      </c>
      <c r="AA10" s="130" t="s">
        <v>243</v>
      </c>
      <c r="AB10" s="77" t="s">
        <v>598</v>
      </c>
      <c r="AC10" s="139" t="s">
        <v>592</v>
      </c>
      <c r="AD10" s="78">
        <v>45689</v>
      </c>
    </row>
    <row r="11" spans="1:30" ht="108" x14ac:dyDescent="0.25">
      <c r="A11" s="134"/>
      <c r="B11" s="134"/>
      <c r="C11" s="134"/>
      <c r="D11" s="131"/>
      <c r="E11" s="137"/>
      <c r="F11" s="131"/>
      <c r="G11" s="137"/>
      <c r="H11" s="131"/>
      <c r="I11" s="37" t="s">
        <v>578</v>
      </c>
      <c r="J11" s="38" t="s">
        <v>576</v>
      </c>
      <c r="K11" s="38"/>
      <c r="L11" s="38" t="s">
        <v>230</v>
      </c>
      <c r="M11" s="79">
        <f>IF(L11="Preventivo",25%,IF(L11="Detectivo",15%,IF(L11="Correctivo",10%,0%)))</f>
        <v>0.25</v>
      </c>
      <c r="N11" s="38" t="s">
        <v>249</v>
      </c>
      <c r="O11" s="39">
        <f>IF(N11="Automático",25%,IF(N11="Manual",15%,0%))</f>
        <v>0.15</v>
      </c>
      <c r="P11" s="45">
        <f>M11+O11</f>
        <v>0.4</v>
      </c>
      <c r="Q11" s="37" t="s">
        <v>116</v>
      </c>
      <c r="R11" s="38" t="s">
        <v>232</v>
      </c>
      <c r="S11" s="38" t="s">
        <v>116</v>
      </c>
      <c r="T11" s="79">
        <f>T10-(T10*P11)</f>
        <v>0.36</v>
      </c>
      <c r="U11" s="79">
        <f>+U10</f>
        <v>0.60000000000000009</v>
      </c>
      <c r="V11" s="131"/>
      <c r="W11" s="128"/>
      <c r="X11" s="131"/>
      <c r="Y11" s="128"/>
      <c r="Z11" s="131"/>
      <c r="AA11" s="131"/>
      <c r="AB11" s="37" t="s">
        <v>599</v>
      </c>
      <c r="AC11" s="139"/>
      <c r="AD11" s="78">
        <v>45689</v>
      </c>
    </row>
    <row r="12" spans="1:30" ht="81" x14ac:dyDescent="0.25">
      <c r="A12" s="134"/>
      <c r="B12" s="134"/>
      <c r="C12" s="134"/>
      <c r="D12" s="131"/>
      <c r="E12" s="137"/>
      <c r="F12" s="131"/>
      <c r="G12" s="137"/>
      <c r="H12" s="131"/>
      <c r="I12" s="37" t="s">
        <v>579</v>
      </c>
      <c r="J12" s="38" t="s">
        <v>576</v>
      </c>
      <c r="K12" s="38"/>
      <c r="L12" s="38" t="s">
        <v>230</v>
      </c>
      <c r="M12" s="79">
        <f t="shared" ref="M12" si="4">IF(L12="Preventivo",25%,IF(L12="Detectivo",15%,IF(L12="Correctivo",10%,0%)))</f>
        <v>0.25</v>
      </c>
      <c r="N12" s="38" t="s">
        <v>249</v>
      </c>
      <c r="O12" s="39">
        <f t="shared" ref="O12" si="5">IF(N12="Automático",25%,IF(N12="Manual",15%,0%))</f>
        <v>0.15</v>
      </c>
      <c r="P12" s="45">
        <f t="shared" ref="P12" si="6">M12+O12</f>
        <v>0.4</v>
      </c>
      <c r="Q12" s="37"/>
      <c r="R12" s="38" t="s">
        <v>232</v>
      </c>
      <c r="S12" s="38" t="s">
        <v>116</v>
      </c>
      <c r="T12" s="79">
        <f>T11-(T11*P11)</f>
        <v>0.216</v>
      </c>
      <c r="U12" s="79">
        <f>U11</f>
        <v>0.60000000000000009</v>
      </c>
      <c r="V12" s="131"/>
      <c r="W12" s="128"/>
      <c r="X12" s="131"/>
      <c r="Y12" s="128"/>
      <c r="Z12" s="131"/>
      <c r="AA12" s="131"/>
      <c r="AB12" s="37" t="s">
        <v>597</v>
      </c>
      <c r="AC12" s="139"/>
      <c r="AD12" s="78">
        <v>45658</v>
      </c>
    </row>
    <row r="13" spans="1:30" ht="54" x14ac:dyDescent="0.25">
      <c r="A13" s="135"/>
      <c r="B13" s="135"/>
      <c r="C13" s="135"/>
      <c r="D13" s="132"/>
      <c r="E13" s="138"/>
      <c r="F13" s="132"/>
      <c r="G13" s="138"/>
      <c r="H13" s="132"/>
      <c r="I13" s="37"/>
      <c r="J13" s="38"/>
      <c r="K13" s="38"/>
      <c r="L13" s="38"/>
      <c r="M13" s="79"/>
      <c r="N13" s="38"/>
      <c r="O13" s="39"/>
      <c r="P13" s="45"/>
      <c r="Q13" s="37"/>
      <c r="R13" s="38"/>
      <c r="S13" s="38"/>
      <c r="T13" s="79"/>
      <c r="U13" s="79"/>
      <c r="V13" s="132"/>
      <c r="W13" s="129"/>
      <c r="X13" s="132"/>
      <c r="Y13" s="129"/>
      <c r="Z13" s="132"/>
      <c r="AA13" s="132"/>
      <c r="AB13" s="37" t="s">
        <v>596</v>
      </c>
      <c r="AC13" s="139"/>
      <c r="AD13" s="78">
        <v>45717</v>
      </c>
    </row>
  </sheetData>
  <mergeCells count="55">
    <mergeCell ref="A4:A9"/>
    <mergeCell ref="W2:W3"/>
    <mergeCell ref="X2:X3"/>
    <mergeCell ref="H10:H13"/>
    <mergeCell ref="V10:V13"/>
    <mergeCell ref="B4:B9"/>
    <mergeCell ref="C4:C9"/>
    <mergeCell ref="H4:H9"/>
    <mergeCell ref="E4:E9"/>
    <mergeCell ref="D4:D9"/>
    <mergeCell ref="F4:F9"/>
    <mergeCell ref="G4:G9"/>
    <mergeCell ref="F10:F13"/>
    <mergeCell ref="G10:G13"/>
    <mergeCell ref="J2:K2"/>
    <mergeCell ref="L2:S2"/>
    <mergeCell ref="AC1:AD1"/>
    <mergeCell ref="C1:AB1"/>
    <mergeCell ref="A1:B1"/>
    <mergeCell ref="Z2:Z3"/>
    <mergeCell ref="AA2:AA3"/>
    <mergeCell ref="AB2:AB3"/>
    <mergeCell ref="AC2:AC3"/>
    <mergeCell ref="AD2:AD3"/>
    <mergeCell ref="A2:A3"/>
    <mergeCell ref="I2:I3"/>
    <mergeCell ref="B2:B3"/>
    <mergeCell ref="C2:C3"/>
    <mergeCell ref="H2:H3"/>
    <mergeCell ref="E2:E3"/>
    <mergeCell ref="D2:D3"/>
    <mergeCell ref="F2:F3"/>
    <mergeCell ref="G2:G3"/>
    <mergeCell ref="AC4:AC9"/>
    <mergeCell ref="V4:V9"/>
    <mergeCell ref="AC10:AC13"/>
    <mergeCell ref="Y2:Y3"/>
    <mergeCell ref="T2:T3"/>
    <mergeCell ref="U2:U3"/>
    <mergeCell ref="V2:V3"/>
    <mergeCell ref="W4:W9"/>
    <mergeCell ref="X4:X9"/>
    <mergeCell ref="Y4:Y9"/>
    <mergeCell ref="Z4:Z9"/>
    <mergeCell ref="AA4:AA9"/>
    <mergeCell ref="A10:A13"/>
    <mergeCell ref="D10:D13"/>
    <mergeCell ref="E10:E13"/>
    <mergeCell ref="B10:B13"/>
    <mergeCell ref="C10:C13"/>
    <mergeCell ref="W10:W13"/>
    <mergeCell ref="X10:X13"/>
    <mergeCell ref="Y10:Y13"/>
    <mergeCell ref="Z10:Z13"/>
    <mergeCell ref="AA10:AA13"/>
  </mergeCells>
  <conditionalFormatting sqref="H4 H10">
    <cfRule type="containsText" dxfId="15" priority="25" operator="containsText" text="Zona de riesgo baja">
      <formula>NOT(ISERROR(SEARCH("Zona de riesgo baja",H4)))</formula>
    </cfRule>
    <cfRule type="containsText" dxfId="14" priority="26" operator="containsText" text="Zona de riesgo moderada">
      <formula>NOT(ISERROR(SEARCH("Zona de riesgo moderada",H4)))</formula>
    </cfRule>
    <cfRule type="containsText" dxfId="13" priority="27" operator="containsText" text="Zona de riesgo alta">
      <formula>NOT(ISERROR(SEARCH("Zona de riesgo alta",H4)))</formula>
    </cfRule>
    <cfRule type="containsText" dxfId="12" priority="28" operator="containsText" text="Zona de riesgo extrema">
      <formula>NOT(ISERROR(SEARCH("Zona de riesgo extrema",H4)))</formula>
    </cfRule>
  </conditionalFormatting>
  <conditionalFormatting sqref="Z4">
    <cfRule type="containsText" dxfId="11" priority="13" operator="containsText" text="Zona de riesgo baja">
      <formula>NOT(ISERROR(SEARCH("Zona de riesgo baja",Z4)))</formula>
    </cfRule>
    <cfRule type="containsText" dxfId="10" priority="14" operator="containsText" text="Zona de riesgo moderada">
      <formula>NOT(ISERROR(SEARCH("Zona de riesgo moderada",Z4)))</formula>
    </cfRule>
    <cfRule type="containsText" dxfId="9" priority="15" operator="containsText" text="Zona de riesgo alta">
      <formula>NOT(ISERROR(SEARCH("Zona de riesgo alta",Z4)))</formula>
    </cfRule>
    <cfRule type="containsText" dxfId="8" priority="16" operator="containsText" text="Zona de riesgo extrema">
      <formula>NOT(ISERROR(SEARCH("Zona de riesgo extrema",Z4)))</formula>
    </cfRule>
  </conditionalFormatting>
  <conditionalFormatting sqref="Z10">
    <cfRule type="containsText" dxfId="7" priority="1" operator="containsText" text="Zona de riesgo baja">
      <formula>NOT(ISERROR(SEARCH("Zona de riesgo baja",Z10)))</formula>
    </cfRule>
    <cfRule type="containsText" dxfId="6" priority="2" operator="containsText" text="Zona de riesgo moderada">
      <formula>NOT(ISERROR(SEARCH("Zona de riesgo moderada",Z10)))</formula>
    </cfRule>
    <cfRule type="containsText" dxfId="5" priority="3" operator="containsText" text="Zona de riesgo alta">
      <formula>NOT(ISERROR(SEARCH("Zona de riesgo alta",Z10)))</formula>
    </cfRule>
    <cfRule type="containsText" dxfId="4" priority="4" operator="containsText" text="Zona de riesgo extrema">
      <formula>NOT(ISERROR(SEARCH("Zona de riesgo extrema",Z10)))</formula>
    </cfRule>
  </conditionalFormatting>
  <dataValidations disablePrompts="1" count="5">
    <dataValidation type="list" allowBlank="1" showInputMessage="1" showErrorMessage="1" sqref="L4:L13" xr:uid="{00000000-0002-0000-0800-000000000000}">
      <formula1>"Preventivo,Correctivo,Detectivo"</formula1>
    </dataValidation>
    <dataValidation type="list" allowBlank="1" showInputMessage="1" showErrorMessage="1" sqref="N4:N13" xr:uid="{00000000-0002-0000-0800-000001000000}">
      <formula1>"Manual,Automático"</formula1>
    </dataValidation>
    <dataValidation type="list" allowBlank="1" showInputMessage="1" showErrorMessage="1" sqref="S4:S13 Q4:Q13" xr:uid="{00000000-0002-0000-0800-000002000000}">
      <formula1>"Si,No"</formula1>
    </dataValidation>
    <dataValidation type="list" allowBlank="1" showInputMessage="1" showErrorMessage="1" sqref="R4:R13" xr:uid="{00000000-0002-0000-0800-000003000000}">
      <formula1>"Continua,Aleatoria"</formula1>
    </dataValidation>
    <dataValidation type="list" allowBlank="1" showInputMessage="1" showErrorMessage="1" sqref="AA4:AA13" xr:uid="{00000000-0002-0000-0800-000004000000}">
      <formula1>"Reducir,Transferir,Aceptar,Evitar"</formula1>
    </dataValidation>
  </dataValidations>
  <hyperlinks>
    <hyperlink ref="AC1:AD1" location="portada!A1" display="Portada" xr:uid="{00000000-0004-0000-0800-000000000000}"/>
    <hyperlink ref="A1:B1" location="valoracion_riesgo!A1" display="Anterior" xr:uid="{00000000-0004-0000-0800-000001000000}"/>
  </hyperlinks>
  <printOptions horizontalCentered="1" verticalCentered="1"/>
  <pageMargins left="0.39370078740157483" right="0.39370078740157483" top="0.39370078740157483" bottom="0.39370078740157483" header="0.39370078740157483" footer="0.31496062992125984"/>
  <pageSetup paperSize="5"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2024-12-17T15:12:12Z</cp:lastPrinted>
  <dcterms:created xsi:type="dcterms:W3CDTF">2019-03-12T21:27:01Z</dcterms:created>
  <dcterms:modified xsi:type="dcterms:W3CDTF">2026-08-06T20:16:04Z</dcterms:modified>
</cp:coreProperties>
</file>